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4" activeTab="1"/>
  </bookViews>
  <sheets>
    <sheet name="Pakiet 1" sheetId="1" r:id="rId1"/>
    <sheet name="Pakiet 2" sheetId="2" r:id="rId2"/>
    <sheet name="Pakiet 4" sheetId="3" state="hidden" r:id="rId3"/>
    <sheet name="Pakiet 5" sheetId="4" state="hidden" r:id="rId4"/>
    <sheet name="Pakiet 8" sheetId="5" state="hidden" r:id="rId5"/>
    <sheet name="Pakiet 11" sheetId="6" state="hidden" r:id="rId6"/>
    <sheet name="Pakiet 13" sheetId="7" state="hidden" r:id="rId7"/>
    <sheet name="Pakiet 15" sheetId="8" state="hidden" r:id="rId8"/>
    <sheet name="Pakiet 17" sheetId="9" state="hidden" r:id="rId9"/>
  </sheets>
  <definedNames>
    <definedName name="Excel_BuiltIn_Print_Area_20">#REF!</definedName>
    <definedName name="Excel_BuiltIn_Print_Area_22">#REF!</definedName>
  </definedNames>
  <calcPr fullCalcOnLoad="1"/>
</workbook>
</file>

<file path=xl/sharedStrings.xml><?xml version="1.0" encoding="utf-8"?>
<sst xmlns="http://schemas.openxmlformats.org/spreadsheetml/2006/main" count="434" uniqueCount="217">
  <si>
    <t xml:space="preserve"> Pakiet Nr 1.Drobny sprzęt do badań  laboratoryjnych dla DDL</t>
  </si>
  <si>
    <t>Lp.</t>
  </si>
  <si>
    <t>Nazwa towaru</t>
  </si>
  <si>
    <t>JM</t>
  </si>
  <si>
    <t>w op.</t>
  </si>
  <si>
    <t>spsk</t>
  </si>
  <si>
    <t>Ilość op. na 2 lata</t>
  </si>
  <si>
    <t>Cena Netto</t>
  </si>
  <si>
    <t>Cena Brutto</t>
  </si>
  <si>
    <t>Wartość netto</t>
  </si>
  <si>
    <t>VAT</t>
  </si>
  <si>
    <t>Wartość Brutto</t>
  </si>
  <si>
    <t>Wartość brutto</t>
  </si>
  <si>
    <t>usk</t>
  </si>
  <si>
    <t>1.</t>
  </si>
  <si>
    <t>op</t>
  </si>
  <si>
    <t>2.</t>
  </si>
  <si>
    <t>3.</t>
  </si>
  <si>
    <t>4.</t>
  </si>
  <si>
    <t>5.</t>
  </si>
  <si>
    <t>6.</t>
  </si>
  <si>
    <t>7.</t>
  </si>
  <si>
    <t>8.</t>
  </si>
  <si>
    <t>9.</t>
  </si>
  <si>
    <t>Probówki V5ml, PS BD, Falcon 12x75 mm okrągłodenne bez zamknięć ( Immunogen lub równoważne), (a' 1000 szt. )</t>
  </si>
  <si>
    <t>10.</t>
  </si>
  <si>
    <t>11.</t>
  </si>
  <si>
    <t>12.</t>
  </si>
  <si>
    <t>14.</t>
  </si>
  <si>
    <t>15.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</si>
  <si>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</si>
  <si>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</si>
  <si>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</si>
  <si>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</si>
  <si>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</si>
  <si>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</si>
  <si>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</si>
  <si>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</si>
  <si>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</si>
  <si>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38.</t>
  </si>
  <si>
    <t>39.</t>
  </si>
  <si>
    <t>40.</t>
  </si>
  <si>
    <t>44.</t>
  </si>
  <si>
    <t>46.</t>
  </si>
  <si>
    <t>49.</t>
  </si>
  <si>
    <t>52.</t>
  </si>
  <si>
    <t>58.</t>
  </si>
  <si>
    <t>59.</t>
  </si>
  <si>
    <t>61.</t>
  </si>
  <si>
    <t>62.</t>
  </si>
  <si>
    <t>63.</t>
  </si>
  <si>
    <t>69.</t>
  </si>
  <si>
    <t>75.</t>
  </si>
  <si>
    <t xml:space="preserve"> Pipety jednomiarowa transferowe V 1 ml z precyzyjną końcówką typ H 17-22 ul ( Sarsted 86.1180 lub równoważne (a' 750 szt)</t>
  </si>
  <si>
    <t>79.</t>
  </si>
  <si>
    <t>81.</t>
  </si>
  <si>
    <t>Probówki ze stożkowym dnem, V 1,5 ml , sterylna z zakrętkami na łańcuszkach ( SARSTEDT nr kat. 72.692.105 lub równoważne), ( a' 100 szt)</t>
  </si>
  <si>
    <t>82.</t>
  </si>
  <si>
    <t>Probówka o poj. 3,5 ml , 5x12mm, PS ( SARSTEDT 55.484 lub im równoważne) - a 500 szt</t>
  </si>
  <si>
    <t>84.</t>
  </si>
  <si>
    <t>Probówki Eppendorf  V 1,5 ml ,bezbarwna stożkowa(a' 500 szt)</t>
  </si>
  <si>
    <t>85.</t>
  </si>
  <si>
    <t>Probówki PP typ Eppendorf  V  1,5 ml z płaskim zmatowionym wieczkiem i zmatowioną powierzchnią  boczną do podpisu, bezbarwne ( nr kat. 72.690.001 SARSTEDT lub równoważne ), (a'500 szt )</t>
  </si>
  <si>
    <t>95.</t>
  </si>
  <si>
    <t>Końcówki do pipet Eppendorf o V max. 1000 ul długość max.73 mm , typ B z filtrem (SARSTEDT nr kat. 70.762.411 lub równoważne ), ( a'200szt.)</t>
  </si>
  <si>
    <t>97.</t>
  </si>
  <si>
    <t>Końcówka bezbarwna z filtrem typ GILSON V 0,5- 10 ul, krótka ( SARSTEDT nr kat.70.1130.410 lub równoważne )( a'480 szt. )</t>
  </si>
  <si>
    <t>Razem</t>
  </si>
  <si>
    <t>Warunki graniczne:</t>
  </si>
  <si>
    <t>Spełnienie warunków:</t>
  </si>
  <si>
    <t>Karty charakterystyki w formie elektronicznej lub papierowej z pierwszą dostawą</t>
  </si>
  <si>
    <t>Odbiór opakowań zgodnie z ustawą</t>
  </si>
  <si>
    <t>Pakiet Nr 2 . Odczynniki, szybkie testy, surowice dla DDL</t>
  </si>
  <si>
    <t>J.M.</t>
  </si>
  <si>
    <t>1000ml</t>
  </si>
  <si>
    <t>Etanol 96% cz.d.a.(a'500 ml)</t>
  </si>
  <si>
    <t>Odcz. Mc Wiliama ( a 500 ml)</t>
  </si>
  <si>
    <t>500 mg</t>
  </si>
  <si>
    <t>Kwas solny stężony (a'1000ml)</t>
  </si>
  <si>
    <t>3500 ml</t>
  </si>
  <si>
    <t>Hialuronidaza (liofilizowana lub płynna) (a' 50 mg)</t>
  </si>
  <si>
    <t>100szt</t>
  </si>
  <si>
    <t>Testy kasetowe wieloparametrowe do oznaczania narkotyków w moczu :amfetamina/kokaina/opiaty/xxx o długim terminie ważności ( a'20 testów)</t>
  </si>
  <si>
    <t>PBS bez jonów Ca i Mg (a'500 ml)</t>
  </si>
  <si>
    <t>Ficoll (PANCOLL) gęstość 1,077g/ml; (a' 6 x 100ml )</t>
  </si>
  <si>
    <t>Fast Garnet GBC Salt  (a'5g )</t>
  </si>
  <si>
    <t>Fast Blue RR Salt (a' 25g )</t>
  </si>
  <si>
    <t>Fast Blue B Salt  (a'10g )</t>
  </si>
  <si>
    <t>Alfa naftylofosforan sodu (a' 10g )</t>
  </si>
  <si>
    <t>Ilość zamawiana op</t>
  </si>
  <si>
    <t>x</t>
  </si>
  <si>
    <t>Tabela 1. Odczynniki</t>
  </si>
  <si>
    <t>L.p.</t>
  </si>
  <si>
    <t>il</t>
  </si>
  <si>
    <t>Cena netto za op.</t>
  </si>
  <si>
    <t>Cena brutto za op.</t>
  </si>
  <si>
    <t>test</t>
  </si>
  <si>
    <t xml:space="preserve">Amylaza </t>
  </si>
  <si>
    <t xml:space="preserve">RF </t>
  </si>
  <si>
    <t>Razem testów</t>
  </si>
  <si>
    <t>Wymagana utylizacja opakowań zgodnie z ustawą</t>
  </si>
  <si>
    <t>hematologia na 2 lata</t>
  </si>
  <si>
    <t>kortyzol</t>
  </si>
  <si>
    <t>Razem Odczynniki i kontrole i kalibratory</t>
  </si>
  <si>
    <t>Warunki graniczne testów:</t>
  </si>
  <si>
    <t>Utylizacja opakowań zgodnie z ustawą</t>
  </si>
  <si>
    <t xml:space="preserve">Pakiet Nr 8. Odczynniki, kontrole do własnego analizatora hematologicznego SYSMEX XT-2000i </t>
  </si>
  <si>
    <t>w umowie było</t>
  </si>
  <si>
    <t>fiolka</t>
  </si>
  <si>
    <t>Ilość testów na 2 lata</t>
  </si>
  <si>
    <t>Ilość zamawiana op 2 lata</t>
  </si>
  <si>
    <t>razem 2lata</t>
  </si>
  <si>
    <t>Czas trombinowy</t>
  </si>
  <si>
    <t>Antytrombina III</t>
  </si>
  <si>
    <t>Control Plasma P</t>
  </si>
  <si>
    <t>Imidazol Buffer</t>
  </si>
  <si>
    <t>ustalą czy jest w procedurz</t>
  </si>
  <si>
    <t xml:space="preserve">Wymagania graniczne: </t>
  </si>
  <si>
    <t xml:space="preserve">Wymagana utylizacja opakowań  zgodnie z ustawą </t>
  </si>
  <si>
    <t>Odczynniki o terminie ważności nie krótszym niż 6 miesięcy</t>
  </si>
  <si>
    <t>Oryginalne odczynniki ,kalibratory i materiały kontrolne- całkowicie kompatybilne z posiadanym głównym analizatorem</t>
  </si>
  <si>
    <t xml:space="preserve">Oferowane odczynniki muszą być zgodne z instrukcją źródłową analizatora BCS  </t>
  </si>
  <si>
    <t>Identyfikacja odczynników, kontroli i próbek badanych za pomocą kodów kreskowych</t>
  </si>
  <si>
    <r>
      <t>Wymagania graniczne</t>
    </r>
    <r>
      <rPr>
        <sz val="12"/>
        <rFont val="Arial"/>
        <family val="2"/>
      </rPr>
      <t>:</t>
    </r>
  </si>
  <si>
    <t>testy</t>
  </si>
  <si>
    <t>op.</t>
  </si>
  <si>
    <t xml:space="preserve">ICA/GAD </t>
  </si>
  <si>
    <t>Panel alergologiczny pediatryczny, pokarmowy  lub wziewny</t>
  </si>
  <si>
    <t>Endomysium IgA</t>
  </si>
  <si>
    <t>Endomysium IgG</t>
  </si>
  <si>
    <t>Warunki graniczne testów</t>
  </si>
  <si>
    <t>ICA – substrat: trzustka małpy, szkiełko przeznaczone do diagnostyki 3 pacjentów jednocześnie ;testy do oceny p/ciał w klasIe gG,G; w zestawie  kontrola pozytywna gotowa do użycia dla p/ciał p/wyspom trzustki ;  procedura inkubacji z surowicą wydłużona do 18 godzin i wykonywana w wilgotnej komorze</t>
  </si>
  <si>
    <t>ICA – substrat: trzustka małpy, móżdżek malpy; szkiełko przeznaczone do diagnostyki 3 pacjentów jednocześnie ;testy do oceny p/ciał w klasIe IgG; w zestawie  kontrola pozytywna i negatywna gotowa do użycia ;  procedura inkubacji z surowicą wydłużona do 18 godzin i wykonywana w wilgotnej komorze</t>
  </si>
  <si>
    <t>Endomysium- substrat: wątroba małpy,szkiełko przeznaczone do diagnostyki 5 pacjentów jednocześnie, oddzielny zestaw do oceny p/ciał w klasie IgG i IgA</t>
  </si>
  <si>
    <t>Dotyczy wszystkich zestawów</t>
  </si>
  <si>
    <t>Na każdym polu reakcyjnym znajduje się kilka substratów ( jak w specyfikacji) w celu prowadzenia kompleksowej analizy surowicy jednocześnie w kierunku obecności kilku różnych auto/przeciwciał  oraz w celu zapewnienia większej trafności diagnostycznej</t>
  </si>
  <si>
    <t>W zestawach testowych zawarty jest komplet reagentów potrzebnych do wykonania badania: preparat tkankowy lub rozmaz komórek utrwalony na szkiełku mikroskopowym, surowice kontrolne pozytywna i negatywna ( gotowe do użycia), surowica anty-ludzka znakowana FITC (gotowa do użycia), PBS, Tween, szkiełka nakrywkowe;</t>
  </si>
  <si>
    <t>Wykonanie oznaczenia nie może odbywać się bezpośrednio na szkiełku mikroskopowym</t>
  </si>
  <si>
    <t>Warunki graniczne – testy ELISA:</t>
  </si>
  <si>
    <t>GAD – antygen :  rekombinowany( GAD), wynik wyrażony w IU/ml; 6 kalibratorów w zestawie : najniższa wartość 5 IU/ml, najwyższa - 2000IU/ml; jeden zestaw testowy umożliwia wykonanie badań dla co najmniej 80 pacjentów;</t>
  </si>
  <si>
    <t>płytki mikrotitracyjne z oddzielnie odłamywanymi  studzienkami reakcyjnymi</t>
  </si>
  <si>
    <t>odczynniki znaczone kolorami</t>
  </si>
  <si>
    <t>odczynniki gotowe do użycia (z wyjątkiem buforu płuczącego oraz koniugatu enzymatycznego w testach do kardiolipin)</t>
  </si>
  <si>
    <t>kontrole i kalibratory w każdym zestawie</t>
  </si>
  <si>
    <t>termin ważności odczynników co najmniej 10 miesięcy, płytka mikrotitracyjna po otwarciu - co najmniej 4 miesiące</t>
  </si>
  <si>
    <t>certyfikaty CE</t>
  </si>
  <si>
    <t>Warunki graniczne – testy paskowe:</t>
  </si>
  <si>
    <t>Panele alergologiczne- testy paskowe, zawierajace minimum 20 alergenów dla panelu wziewnego( obligatoryjne alergeny :tomka wonna,tymotka łąkowa, kupkówka pospolita, ambrozja) i pokarmowego ( obligatoryjne alergeny: m. inn. drożdże, ryż,kiwi,morela) oraz min. 25 alergenów dla profilu pediatrycznego (obligatoryjne alergeny: m.inn. koń, dorsz,BSA surowica albumina wołowa, ryż, jabłko), 6-8 alergenów dla panelu mleko ( obligatoryjne alergeny : kazeinai laktoferyna) oraz zwierających orzeszki ziemne. Panel zawierajacy alergeny mleka oraz m.inn. orzeszki ziemne - oparty na komponentach</t>
  </si>
  <si>
    <t>testy paskowe – jeden pasek diagnostyczny z przeciwciałami przeznaczony do diagnostyki jednego pacjenta</t>
  </si>
  <si>
    <t xml:space="preserve"> Każdy zestaw musi zawierać komplet niezbędnych do wykonania oznaczeń odczynników </t>
  </si>
  <si>
    <t>Wymagana ocena elektroniczna z wykorzystaniem skanera, bezpłatne materiały do wykonania odczytu elektronicznego, bezpłatny program komputerowy do oceny zainkubowanych pasków (polska wersja językowa, możliwość archiwizacji wyników badań i widoku skanowanego paska)</t>
  </si>
  <si>
    <t>brak konieczności zużywania pasków testowych na wykonanie kontroli (linia kontrolna na każdym pasku)   </t>
  </si>
  <si>
    <t>Inkubacja pasków testowych z wykorzystaniem półautomatu oraz urządzenia z oprogramowaniem do cyfrowego odczytu i archiwizacji wyników pacjenta</t>
  </si>
  <si>
    <t>ilośc  op.na rok</t>
  </si>
  <si>
    <t>IV.2016-IX.2017 PSK 1,5</t>
  </si>
  <si>
    <t>Apolipoproteina A1</t>
  </si>
  <si>
    <t>Apolipoproteina B</t>
  </si>
  <si>
    <t>IgM latex</t>
  </si>
  <si>
    <t>IgA latex</t>
  </si>
  <si>
    <t>Białko S aktywność wolnej frakcji</t>
  </si>
  <si>
    <t>Pipeta PAST V 6ml wielkość kropli 20-30 ul, pakowana pojedynczo, sterylna (a' 840 szt. ) ( 86.1175.001 sarstedt lub równoważna)</t>
  </si>
  <si>
    <t xml:space="preserve">Ilość op. </t>
  </si>
  <si>
    <t>Krew kontrolna e-CHECK (XE)  1x4,5 ml (H,N,L)</t>
  </si>
  <si>
    <t>Probe Cleaner H</t>
  </si>
  <si>
    <t>BC Thrombin Reagent</t>
  </si>
  <si>
    <t>40.a</t>
  </si>
  <si>
    <t>40.b</t>
  </si>
  <si>
    <t>40.c</t>
  </si>
  <si>
    <t>Kontrola i kalibrator do anty Xa - kalibrator</t>
  </si>
  <si>
    <t>Kontrola i kalibrator do anty Xa-controla1</t>
  </si>
  <si>
    <t>Kontrola i kalibrator do anty Xa- controla2</t>
  </si>
  <si>
    <t>Ilość op.</t>
  </si>
  <si>
    <t xml:space="preserve">Ilość testów </t>
  </si>
  <si>
    <t>1.3</t>
  </si>
  <si>
    <t>Neodisher GK</t>
  </si>
  <si>
    <t>1.13</t>
  </si>
  <si>
    <t>N/T Protein Control PY</t>
  </si>
  <si>
    <t>Probówki PS V 5 ml  okrągłodenne 12x75mm (a'1000szt) bez kołnierza</t>
  </si>
  <si>
    <t>ilość szt</t>
  </si>
  <si>
    <t>Cena netto op.</t>
  </si>
  <si>
    <t>Cena brutto op.</t>
  </si>
  <si>
    <t xml:space="preserve"> ilośc ozn.</t>
  </si>
  <si>
    <t>Kalibratory ,kontrole i materiały zyżywalne</t>
  </si>
  <si>
    <t xml:space="preserve">                                                                                 </t>
  </si>
  <si>
    <t xml:space="preserve">         </t>
  </si>
  <si>
    <t>ATELICA IM KALIBRATOR 1 2PK</t>
  </si>
  <si>
    <t>38.6</t>
  </si>
  <si>
    <t>38.31</t>
  </si>
  <si>
    <t>ATELICA IM QC ANTY-TG</t>
  </si>
  <si>
    <t>38.39</t>
  </si>
  <si>
    <t>ATELICA IM ROZCIEŃCZALNIK 2 RP 2PK</t>
  </si>
  <si>
    <t>38.40</t>
  </si>
  <si>
    <t>ATELICA IM ROZCIEŃCZALNIK 3 RP 2PK</t>
  </si>
  <si>
    <t>38.63</t>
  </si>
  <si>
    <t>Cuvettes</t>
  </si>
  <si>
    <t>38.65</t>
  </si>
  <si>
    <t>Sample Cups</t>
  </si>
  <si>
    <t>Probe Cleaner</t>
  </si>
  <si>
    <t>38.68</t>
  </si>
  <si>
    <t>Pakiet Nr 4. Odczynniki, kontrole,kalibratory z dzierżawionego  analizatora AU5822 i  oraz systemu preanalitycznego do badań rutynowych Automate 1200 dla DDL</t>
  </si>
  <si>
    <r>
      <t xml:space="preserve">Pakiet Nr 5. Dostawa odczynników i materiałów zużywalnych  do oznaczeń leków, hormonów, białek do dzierżawionego analizatora </t>
    </r>
    <r>
      <rPr>
        <sz val="8"/>
        <rFont val="Arial"/>
        <family val="2"/>
      </rPr>
      <t>Atelica IM 1300 DL i Dimension EXL 200</t>
    </r>
  </si>
  <si>
    <t>Ilość ozn.</t>
  </si>
  <si>
    <r>
      <t>Pakiet Nr 11.  Odczynniki, kontrole,kalibratory do własnego analizatora BCS  do badań koagulologicznychi dzierżawionego analizatora</t>
    </r>
    <r>
      <rPr>
        <sz val="8"/>
        <rFont val="Arial"/>
        <family val="2"/>
      </rPr>
      <t xml:space="preserve"> Atellica COAG 360 </t>
    </r>
    <r>
      <rPr>
        <b/>
        <sz val="8"/>
        <rFont val="Arial"/>
        <family val="2"/>
      </rPr>
      <t xml:space="preserve"> pracującego na tych samych odczynnikach dla DDL</t>
    </r>
  </si>
  <si>
    <t xml:space="preserve">ilość op. </t>
  </si>
  <si>
    <t>Ilość  op.</t>
  </si>
  <si>
    <r>
      <t xml:space="preserve">Pakiet Nr 15  . Odczynniki, kontrole,kalibratory, materiały zużywalne do oznaczania białek specyficznych metodą nefelometrii do dzierżawionego aparatu </t>
    </r>
    <r>
      <rPr>
        <sz val="8"/>
        <rFont val="Arial"/>
        <family val="2"/>
      </rPr>
      <t xml:space="preserve">BN II </t>
    </r>
    <r>
      <rPr>
        <b/>
        <sz val="8"/>
        <rFont val="Arial"/>
        <family val="2"/>
      </rPr>
      <t>dla DDL</t>
    </r>
  </si>
  <si>
    <t>Ilość  op</t>
  </si>
  <si>
    <t xml:space="preserve">ilość ozn. </t>
  </si>
  <si>
    <t xml:space="preserve">Razem </t>
  </si>
  <si>
    <r>
      <t xml:space="preserve">Pakiet Nr 17.  Odczynniki, kontrole,kalibratory do własnego analizatora ACL TOP 300 do badań koagulologicznych oraz do dzierżawionech analizatorów </t>
    </r>
    <r>
      <rPr>
        <sz val="8"/>
        <rFont val="Arial"/>
        <family val="2"/>
      </rPr>
      <t>ACL TOP 300 CTS</t>
    </r>
    <r>
      <rPr>
        <b/>
        <sz val="8"/>
        <rFont val="Arial"/>
        <family val="2"/>
      </rPr>
      <t xml:space="preserve"> pracującego na tych samych odczynnikach  </t>
    </r>
  </si>
  <si>
    <t>Wymagana utylizacja opakowań zgodna z ustawą</t>
  </si>
  <si>
    <t>Ilość zam. op.</t>
  </si>
  <si>
    <t>Pakiet Nr 13. Doatawa odczynników i materiałów eksploatacyjnych do badań biochemicznych i immunochemicznych do dzierżawionych aparatów:
Euroblotmaster i Euroblotone wraz z oprogramowaniem Eurolinescan oraz Eurostar III Plus</t>
  </si>
  <si>
    <t>Producent</t>
  </si>
  <si>
    <t>Numer katalogowy</t>
  </si>
  <si>
    <t>Nazwa własna zgodna z fakturą</t>
  </si>
  <si>
    <t xml:space="preserve">ilość testów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</si>
</sst>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\ [$zł-415];\-#,##0.00\ [$zł-415]"/>
    <numFmt numFmtId="166" formatCode="#,##0.00\ [$zł-415];[Red]\-#,##0.00\ [$zł-415]"/>
    <numFmt numFmtId="167" formatCode="#,##0.00&quot; zł&quot;"/>
    <numFmt numFmtId="168" formatCode="#,##0.00\ _z_ł"/>
    <numFmt numFmtId="169" formatCode="#,##0.0000\ [$zł-415];\-#,##0.0000\ [$zł-415]"/>
    <numFmt numFmtId="170" formatCode="#,##0.0000\ [$zł-415];[Red]\-#,##0.0000\ [$zł-415]"/>
    <numFmt numFmtId="171" formatCode="#,##0_ ;[Red]\-#,##0\ "/>
    <numFmt numFmtId="172" formatCode="#,##0&quot; zł&quot;;[Red]\-#,##0&quot; 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4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2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4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14" borderId="0" applyNumberFormat="0" applyBorder="0" applyAlignment="0" applyProtection="0"/>
    <xf numFmtId="0" fontId="33" fillId="24" borderId="0" applyNumberFormat="0" applyBorder="0" applyAlignment="0" applyProtection="0"/>
    <xf numFmtId="0" fontId="2" fillId="16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22" borderId="0" applyNumberFormat="0" applyBorder="0" applyAlignment="0" applyProtection="0"/>
    <xf numFmtId="0" fontId="33" fillId="28" borderId="0" applyNumberFormat="0" applyBorder="0" applyAlignment="0" applyProtection="0"/>
    <xf numFmtId="0" fontId="2" fillId="4" borderId="0" applyNumberFormat="0" applyBorder="0" applyAlignment="0" applyProtection="0"/>
    <xf numFmtId="0" fontId="33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33" borderId="0" applyNumberFormat="0" applyBorder="0" applyAlignment="0" applyProtection="0"/>
    <xf numFmtId="0" fontId="34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7" fillId="0" borderId="3" applyNumberFormat="0" applyFill="0" applyAlignment="0" applyProtection="0"/>
    <xf numFmtId="0" fontId="8" fillId="2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35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7" borderId="0" applyNumberFormat="0" applyBorder="0" applyAlignment="0" applyProtection="0"/>
    <xf numFmtId="0" fontId="36" fillId="38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20" fillId="12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165" fontId="19" fillId="0" borderId="9" xfId="0" applyNumberFormat="1" applyFont="1" applyFill="1" applyBorder="1" applyAlignment="1">
      <alignment/>
    </xf>
    <xf numFmtId="166" fontId="19" fillId="0" borderId="9" xfId="0" applyNumberFormat="1" applyFont="1" applyFill="1" applyBorder="1" applyAlignment="1">
      <alignment/>
    </xf>
    <xf numFmtId="9" fontId="1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wrapText="1"/>
    </xf>
    <xf numFmtId="4" fontId="19" fillId="0" borderId="9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19" fillId="0" borderId="10" xfId="73" applyFont="1" applyBorder="1" applyAlignment="1">
      <alignment horizontal="center"/>
      <protection/>
    </xf>
    <xf numFmtId="0" fontId="19" fillId="0" borderId="11" xfId="0" applyFont="1" applyFill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9" xfId="0" applyFont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19" fillId="0" borderId="9" xfId="59" applyNumberFormat="1" applyFont="1" applyFill="1" applyBorder="1" applyAlignment="1" applyProtection="1">
      <alignment horizontal="center"/>
      <protection/>
    </xf>
    <xf numFmtId="0" fontId="19" fillId="0" borderId="9" xfId="0" applyFont="1" applyFill="1" applyBorder="1" applyAlignment="1">
      <alignment horizontal="center"/>
    </xf>
    <xf numFmtId="0" fontId="19" fillId="0" borderId="11" xfId="59" applyNumberFormat="1" applyFont="1" applyFill="1" applyBorder="1" applyAlignment="1" applyProtection="1">
      <alignment horizontal="center"/>
      <protection/>
    </xf>
    <xf numFmtId="0" fontId="20" fillId="12" borderId="9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164" fontId="20" fillId="0" borderId="9" xfId="0" applyNumberFormat="1" applyFont="1" applyFill="1" applyBorder="1" applyAlignment="1">
      <alignment/>
    </xf>
    <xf numFmtId="164" fontId="20" fillId="0" borderId="9" xfId="0" applyNumberFormat="1" applyFont="1" applyFill="1" applyBorder="1" applyAlignment="1">
      <alignment horizontal="center"/>
    </xf>
    <xf numFmtId="165" fontId="20" fillId="0" borderId="9" xfId="0" applyNumberFormat="1" applyFont="1" applyFill="1" applyBorder="1" applyAlignment="1">
      <alignment/>
    </xf>
    <xf numFmtId="166" fontId="20" fillId="0" borderId="9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19" fillId="12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/>
    </xf>
    <xf numFmtId="165" fontId="19" fillId="0" borderId="0" xfId="0" applyNumberFormat="1" applyFont="1" applyAlignment="1">
      <alignment/>
    </xf>
    <xf numFmtId="4" fontId="20" fillId="12" borderId="9" xfId="0" applyNumberFormat="1" applyFont="1" applyFill="1" applyBorder="1" applyAlignment="1">
      <alignment horizontal="center" vertical="center" wrapText="1"/>
    </xf>
    <xf numFmtId="0" fontId="19" fillId="0" borderId="9" xfId="72" applyFont="1" applyBorder="1" applyAlignment="1">
      <alignment horizontal="center"/>
      <protection/>
    </xf>
    <xf numFmtId="0" fontId="19" fillId="0" borderId="9" xfId="72" applyFont="1" applyFill="1" applyBorder="1" applyAlignment="1">
      <alignment horizontal="center"/>
      <protection/>
    </xf>
    <xf numFmtId="165" fontId="19" fillId="0" borderId="9" xfId="0" applyNumberFormat="1" applyFont="1" applyBorder="1" applyAlignment="1">
      <alignment/>
    </xf>
    <xf numFmtId="166" fontId="19" fillId="0" borderId="9" xfId="0" applyNumberFormat="1" applyFont="1" applyBorder="1" applyAlignment="1">
      <alignment/>
    </xf>
    <xf numFmtId="9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4" fontId="19" fillId="0" borderId="9" xfId="0" applyNumberFormat="1" applyFont="1" applyBorder="1" applyAlignment="1">
      <alignment/>
    </xf>
    <xf numFmtId="0" fontId="20" fillId="12" borderId="9" xfId="0" applyFont="1" applyFill="1" applyBorder="1" applyAlignment="1">
      <alignment wrapText="1"/>
    </xf>
    <xf numFmtId="0" fontId="20" fillId="12" borderId="9" xfId="0" applyFont="1" applyFill="1" applyBorder="1" applyAlignment="1">
      <alignment horizontal="center" wrapText="1"/>
    </xf>
    <xf numFmtId="165" fontId="20" fillId="12" borderId="9" xfId="0" applyNumberFormat="1" applyFont="1" applyFill="1" applyBorder="1" applyAlignment="1">
      <alignment/>
    </xf>
    <xf numFmtId="166" fontId="20" fillId="12" borderId="9" xfId="0" applyNumberFormat="1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9" xfId="0" applyFont="1" applyFill="1" applyBorder="1" applyAlignment="1">
      <alignment wrapText="1"/>
    </xf>
    <xf numFmtId="3" fontId="19" fillId="0" borderId="9" xfId="0" applyNumberFormat="1" applyFont="1" applyFill="1" applyBorder="1" applyAlignment="1">
      <alignment horizontal="center"/>
    </xf>
    <xf numFmtId="165" fontId="19" fillId="0" borderId="9" xfId="0" applyNumberFormat="1" applyFont="1" applyBorder="1" applyAlignment="1">
      <alignment/>
    </xf>
    <xf numFmtId="166" fontId="19" fillId="0" borderId="9" xfId="0" applyNumberFormat="1" applyFont="1" applyBorder="1" applyAlignment="1">
      <alignment/>
    </xf>
    <xf numFmtId="9" fontId="19" fillId="0" borderId="9" xfId="0" applyNumberFormat="1" applyFont="1" applyBorder="1" applyAlignment="1">
      <alignment horizontal="center"/>
    </xf>
    <xf numFmtId="0" fontId="19" fillId="0" borderId="9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/>
    </xf>
    <xf numFmtId="0" fontId="19" fillId="0" borderId="9" xfId="0" applyFont="1" applyBorder="1" applyAlignment="1">
      <alignment/>
    </xf>
    <xf numFmtId="3" fontId="19" fillId="0" borderId="9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0" fontId="19" fillId="12" borderId="9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65" fontId="20" fillId="0" borderId="9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9" fontId="19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167" fontId="19" fillId="0" borderId="9" xfId="0" applyNumberFormat="1" applyFont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 wrapText="1"/>
    </xf>
    <xf numFmtId="167" fontId="19" fillId="0" borderId="9" xfId="0" applyNumberFormat="1" applyFont="1" applyBorder="1" applyAlignment="1">
      <alignment/>
    </xf>
    <xf numFmtId="0" fontId="19" fillId="0" borderId="9" xfId="0" applyFont="1" applyFill="1" applyBorder="1" applyAlignment="1">
      <alignment horizontal="left" wrapText="1"/>
    </xf>
    <xf numFmtId="3" fontId="19" fillId="0" borderId="9" xfId="0" applyNumberFormat="1" applyFont="1" applyFill="1" applyBorder="1" applyAlignment="1">
      <alignment horizontal="center"/>
    </xf>
    <xf numFmtId="167" fontId="19" fillId="0" borderId="9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9" xfId="0" applyFont="1" applyBorder="1" applyAlignment="1">
      <alignment/>
    </xf>
    <xf numFmtId="0" fontId="20" fillId="0" borderId="9" xfId="0" applyFont="1" applyBorder="1" applyAlignment="1">
      <alignment wrapText="1"/>
    </xf>
    <xf numFmtId="3" fontId="20" fillId="0" borderId="9" xfId="0" applyNumberFormat="1" applyFont="1" applyBorder="1" applyAlignment="1">
      <alignment horizontal="center"/>
    </xf>
    <xf numFmtId="164" fontId="20" fillId="0" borderId="9" xfId="0" applyNumberFormat="1" applyFont="1" applyBorder="1" applyAlignment="1">
      <alignment/>
    </xf>
    <xf numFmtId="167" fontId="20" fillId="0" borderId="9" xfId="0" applyNumberFormat="1" applyFont="1" applyBorder="1" applyAlignment="1">
      <alignment/>
    </xf>
    <xf numFmtId="167" fontId="20" fillId="0" borderId="9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5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/>
    </xf>
    <xf numFmtId="170" fontId="19" fillId="0" borderId="0" xfId="0" applyNumberFormat="1" applyFont="1" applyFill="1" applyBorder="1" applyAlignment="1">
      <alignment/>
    </xf>
    <xf numFmtId="9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66" fontId="20" fillId="0" borderId="9" xfId="0" applyNumberFormat="1" applyFont="1" applyBorder="1" applyAlignment="1">
      <alignment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4" fontId="20" fillId="26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2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wrapText="1"/>
    </xf>
    <xf numFmtId="4" fontId="19" fillId="0" borderId="9" xfId="0" applyNumberFormat="1" applyFont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/>
    </xf>
    <xf numFmtId="0" fontId="20" fillId="0" borderId="9" xfId="0" applyFont="1" applyBorder="1" applyAlignment="1">
      <alignment horizontal="center" wrapText="1"/>
    </xf>
    <xf numFmtId="166" fontId="20" fillId="0" borderId="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9" fontId="19" fillId="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6" fontId="20" fillId="0" borderId="9" xfId="0" applyNumberFormat="1" applyFont="1" applyFill="1" applyBorder="1" applyAlignment="1">
      <alignment/>
    </xf>
    <xf numFmtId="9" fontId="19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9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center" wrapText="1"/>
    </xf>
    <xf numFmtId="0" fontId="24" fillId="0" borderId="9" xfId="0" applyFont="1" applyBorder="1" applyAlignment="1">
      <alignment horizontal="center"/>
    </xf>
    <xf numFmtId="165" fontId="24" fillId="0" borderId="9" xfId="0" applyNumberFormat="1" applyFont="1" applyBorder="1" applyAlignment="1">
      <alignment/>
    </xf>
    <xf numFmtId="166" fontId="24" fillId="0" borderId="9" xfId="0" applyNumberFormat="1" applyFont="1" applyBorder="1" applyAlignment="1">
      <alignment/>
    </xf>
    <xf numFmtId="9" fontId="24" fillId="0" borderId="9" xfId="0" applyNumberFormat="1" applyFont="1" applyBorder="1" applyAlignment="1">
      <alignment horizontal="center"/>
    </xf>
    <xf numFmtId="4" fontId="24" fillId="0" borderId="9" xfId="0" applyNumberFormat="1" applyFont="1" applyBorder="1" applyAlignment="1">
      <alignment/>
    </xf>
    <xf numFmtId="0" fontId="25" fillId="0" borderId="9" xfId="0" applyFont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166" fontId="25" fillId="0" borderId="9" xfId="0" applyNumberFormat="1" applyFont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/>
    </xf>
    <xf numFmtId="166" fontId="24" fillId="0" borderId="0" xfId="0" applyNumberFormat="1" applyFont="1" applyFill="1" applyBorder="1" applyAlignment="1">
      <alignment/>
    </xf>
    <xf numFmtId="9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/>
    </xf>
    <xf numFmtId="165" fontId="19" fillId="0" borderId="14" xfId="0" applyNumberFormat="1" applyFont="1" applyBorder="1" applyAlignment="1">
      <alignment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39" borderId="9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3" fontId="22" fillId="0" borderId="9" xfId="0" applyNumberFormat="1" applyFont="1" applyBorder="1" applyAlignment="1">
      <alignment horizontal="center"/>
    </xf>
    <xf numFmtId="0" fontId="19" fillId="35" borderId="0" xfId="0" applyFont="1" applyFill="1" applyAlignment="1">
      <alignment/>
    </xf>
    <xf numFmtId="0" fontId="20" fillId="0" borderId="9" xfId="0" applyFont="1" applyFill="1" applyBorder="1" applyAlignment="1">
      <alignment horizontal="left" wrapText="1"/>
    </xf>
    <xf numFmtId="3" fontId="20" fillId="0" borderId="9" xfId="0" applyNumberFormat="1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3" fontId="20" fillId="0" borderId="13" xfId="0" applyNumberFormat="1" applyFont="1" applyFill="1" applyBorder="1" applyAlignment="1">
      <alignment horizontal="center"/>
    </xf>
    <xf numFmtId="165" fontId="20" fillId="0" borderId="14" xfId="0" applyNumberFormat="1" applyFont="1" applyBorder="1" applyAlignment="1">
      <alignment/>
    </xf>
    <xf numFmtId="172" fontId="20" fillId="35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172" fontId="19" fillId="0" borderId="0" xfId="0" applyNumberFormat="1" applyFont="1" applyFill="1" applyAlignment="1">
      <alignment/>
    </xf>
    <xf numFmtId="0" fontId="20" fillId="0" borderId="9" xfId="0" applyFont="1" applyFill="1" applyBorder="1" applyAlignment="1">
      <alignment wrapText="1"/>
    </xf>
    <xf numFmtId="165" fontId="20" fillId="0" borderId="9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40" borderId="9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wrapText="1"/>
    </xf>
    <xf numFmtId="0" fontId="27" fillId="40" borderId="9" xfId="0" applyFont="1" applyFill="1" applyBorder="1" applyAlignment="1">
      <alignment horizontal="center" wrapText="1"/>
    </xf>
    <xf numFmtId="0" fontId="20" fillId="12" borderId="9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center" wrapText="1"/>
    </xf>
    <xf numFmtId="0" fontId="19" fillId="12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7" fontId="20" fillId="0" borderId="9" xfId="0" applyNumberFormat="1" applyFont="1" applyFill="1" applyBorder="1" applyAlignment="1">
      <alignment/>
    </xf>
    <xf numFmtId="0" fontId="19" fillId="12" borderId="9" xfId="0" applyFont="1" applyFill="1" applyBorder="1" applyAlignment="1">
      <alignment/>
    </xf>
    <xf numFmtId="0" fontId="19" fillId="12" borderId="13" xfId="0" applyFont="1" applyFill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0" fillId="41" borderId="9" xfId="0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 vertical="center" wrapText="1"/>
    </xf>
    <xf numFmtId="164" fontId="20" fillId="41" borderId="9" xfId="0" applyNumberFormat="1" applyFont="1" applyFill="1" applyBorder="1" applyAlignment="1">
      <alignment horizontal="center" vertical="center" wrapText="1"/>
    </xf>
    <xf numFmtId="165" fontId="20" fillId="41" borderId="9" xfId="0" applyNumberFormat="1" applyFont="1" applyFill="1" applyBorder="1" applyAlignment="1">
      <alignment horizontal="center" vertical="center" wrapText="1"/>
    </xf>
    <xf numFmtId="4" fontId="20" fillId="41" borderId="9" xfId="0" applyNumberFormat="1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165" fontId="20" fillId="0" borderId="16" xfId="0" applyNumberFormat="1" applyFont="1" applyFill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  <xf numFmtId="165" fontId="20" fillId="0" borderId="16" xfId="0" applyNumberFormat="1" applyFont="1" applyFill="1" applyBorder="1" applyAlignment="1">
      <alignment horizontal="right" vertical="center" wrapText="1"/>
    </xf>
    <xf numFmtId="165" fontId="19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9" fontId="19" fillId="0" borderId="16" xfId="0" applyNumberFormat="1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19" fillId="0" borderId="9" xfId="72" applyFont="1" applyFill="1" applyBorder="1" applyAlignment="1">
      <alignment wrapText="1"/>
      <protection/>
    </xf>
    <xf numFmtId="0" fontId="19" fillId="0" borderId="9" xfId="72" applyFont="1" applyFill="1" applyBorder="1" applyAlignment="1">
      <alignment horizontal="left" wrapText="1"/>
      <protection/>
    </xf>
    <xf numFmtId="0" fontId="19" fillId="0" borderId="0" xfId="73" applyFont="1" applyFill="1">
      <alignment/>
      <protection/>
    </xf>
    <xf numFmtId="0" fontId="20" fillId="0" borderId="9" xfId="72" applyFont="1" applyFill="1" applyBorder="1" applyAlignment="1">
      <alignment horizontal="center"/>
      <protection/>
    </xf>
    <xf numFmtId="0" fontId="19" fillId="0" borderId="10" xfId="73" applyFont="1" applyFill="1" applyBorder="1" applyAlignment="1">
      <alignment wrapText="1"/>
      <protection/>
    </xf>
    <xf numFmtId="0" fontId="19" fillId="0" borderId="9" xfId="59" applyNumberFormat="1" applyFont="1" applyFill="1" applyBorder="1" applyAlignment="1" applyProtection="1">
      <alignment horizontal="left" wrapText="1"/>
      <protection/>
    </xf>
    <xf numFmtId="0" fontId="19" fillId="0" borderId="0" xfId="73" applyFont="1" applyFill="1" applyAlignment="1">
      <alignment wrapText="1"/>
      <protection/>
    </xf>
    <xf numFmtId="0" fontId="19" fillId="0" borderId="9" xfId="73" applyFont="1" applyFill="1" applyBorder="1" applyAlignment="1">
      <alignment wrapText="1"/>
      <protection/>
    </xf>
    <xf numFmtId="0" fontId="19" fillId="0" borderId="11" xfId="73" applyFont="1" applyFill="1" applyBorder="1" applyAlignment="1">
      <alignment wrapText="1"/>
      <protection/>
    </xf>
    <xf numFmtId="0" fontId="19" fillId="0" borderId="9" xfId="59" applyNumberFormat="1" applyFont="1" applyFill="1" applyBorder="1" applyAlignment="1" applyProtection="1">
      <alignment wrapText="1"/>
      <protection/>
    </xf>
    <xf numFmtId="0" fontId="19" fillId="0" borderId="17" xfId="59" applyNumberFormat="1" applyFont="1" applyFill="1" applyBorder="1" applyAlignment="1" applyProtection="1">
      <alignment wrapText="1"/>
      <protection/>
    </xf>
    <xf numFmtId="164" fontId="20" fillId="4" borderId="9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5" fillId="0" borderId="9" xfId="0" applyFont="1" applyFill="1" applyBorder="1" applyAlignment="1">
      <alignment horizontal="center" wrapText="1"/>
    </xf>
    <xf numFmtId="0" fontId="20" fillId="42" borderId="9" xfId="0" applyFont="1" applyFill="1" applyBorder="1" applyAlignment="1">
      <alignment wrapText="1"/>
    </xf>
    <xf numFmtId="3" fontId="20" fillId="41" borderId="9" xfId="0" applyNumberFormat="1" applyFont="1" applyFill="1" applyBorder="1" applyAlignment="1">
      <alignment horizontal="center" vertical="center" wrapText="1"/>
    </xf>
    <xf numFmtId="0" fontId="20" fillId="41" borderId="9" xfId="0" applyFont="1" applyFill="1" applyBorder="1" applyAlignment="1">
      <alignment horizontal="center"/>
    </xf>
    <xf numFmtId="0" fontId="19" fillId="42" borderId="14" xfId="0" applyFont="1" applyFill="1" applyBorder="1" applyAlignment="1">
      <alignment horizontal="left" wrapText="1"/>
    </xf>
    <xf numFmtId="0" fontId="19" fillId="42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9" fillId="42" borderId="14" xfId="0" applyFont="1" applyFill="1" applyBorder="1" applyAlignment="1">
      <alignment horizontal="center" wrapText="1"/>
    </xf>
    <xf numFmtId="0" fontId="20" fillId="44" borderId="9" xfId="0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 wrapText="1"/>
    </xf>
    <xf numFmtId="9" fontId="20" fillId="41" borderId="9" xfId="0" applyNumberFormat="1" applyFont="1" applyFill="1" applyBorder="1" applyAlignment="1">
      <alignment horizontal="center" vertical="center" wrapText="1"/>
    </xf>
    <xf numFmtId="0" fontId="20" fillId="41" borderId="9" xfId="0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 vertical="center" wrapText="1"/>
    </xf>
    <xf numFmtId="3" fontId="20" fillId="41" borderId="9" xfId="0" applyNumberFormat="1" applyFont="1" applyFill="1" applyBorder="1" applyAlignment="1">
      <alignment horizontal="center" vertical="center" wrapText="1"/>
    </xf>
    <xf numFmtId="165" fontId="20" fillId="41" borderId="9" xfId="0" applyNumberFormat="1" applyFont="1" applyFill="1" applyBorder="1" applyAlignment="1">
      <alignment horizontal="center" vertical="center" wrapText="1"/>
    </xf>
    <xf numFmtId="0" fontId="20" fillId="41" borderId="9" xfId="0" applyFont="1" applyFill="1" applyBorder="1" applyAlignment="1">
      <alignment horizontal="center"/>
    </xf>
    <xf numFmtId="0" fontId="20" fillId="41" borderId="11" xfId="0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center" vertical="center" wrapText="1"/>
    </xf>
    <xf numFmtId="3" fontId="20" fillId="41" borderId="11" xfId="0" applyNumberFormat="1" applyFont="1" applyFill="1" applyBorder="1" applyAlignment="1">
      <alignment horizontal="center" vertical="center" wrapText="1"/>
    </xf>
    <xf numFmtId="165" fontId="20" fillId="41" borderId="11" xfId="0" applyNumberFormat="1" applyFont="1" applyFill="1" applyBorder="1" applyAlignment="1">
      <alignment horizontal="center" vertical="center" wrapText="1"/>
    </xf>
    <xf numFmtId="0" fontId="19" fillId="45" borderId="9" xfId="0" applyFont="1" applyFill="1" applyBorder="1" applyAlignment="1">
      <alignment/>
    </xf>
    <xf numFmtId="0" fontId="20" fillId="45" borderId="9" xfId="0" applyFont="1" applyFill="1" applyBorder="1" applyAlignment="1">
      <alignment wrapText="1"/>
    </xf>
    <xf numFmtId="3" fontId="19" fillId="45" borderId="9" xfId="0" applyNumberFormat="1" applyFont="1" applyFill="1" applyBorder="1" applyAlignment="1">
      <alignment/>
    </xf>
    <xf numFmtId="165" fontId="19" fillId="45" borderId="9" xfId="0" applyNumberFormat="1" applyFont="1" applyFill="1" applyBorder="1" applyAlignment="1">
      <alignment/>
    </xf>
    <xf numFmtId="166" fontId="20" fillId="45" borderId="9" xfId="0" applyNumberFormat="1" applyFont="1" applyFill="1" applyBorder="1" applyAlignment="1">
      <alignment/>
    </xf>
    <xf numFmtId="0" fontId="20" fillId="42" borderId="9" xfId="0" applyFont="1" applyFill="1" applyBorder="1" applyAlignment="1">
      <alignment/>
    </xf>
    <xf numFmtId="0" fontId="20" fillId="42" borderId="9" xfId="0" applyFont="1" applyFill="1" applyBorder="1" applyAlignment="1">
      <alignment wrapText="1"/>
    </xf>
    <xf numFmtId="0" fontId="19" fillId="42" borderId="18" xfId="0" applyFont="1" applyFill="1" applyBorder="1" applyAlignment="1">
      <alignment horizontal="center"/>
    </xf>
    <xf numFmtId="0" fontId="20" fillId="41" borderId="11" xfId="0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 wrapText="1"/>
    </xf>
    <xf numFmtId="0" fontId="20" fillId="42" borderId="9" xfId="0" applyFont="1" applyFill="1" applyBorder="1" applyAlignment="1">
      <alignment horizontal="left" wrapText="1"/>
    </xf>
    <xf numFmtId="0" fontId="20" fillId="45" borderId="9" xfId="0" applyFont="1" applyFill="1" applyBorder="1" applyAlignment="1">
      <alignment horizontal="center"/>
    </xf>
    <xf numFmtId="0" fontId="20" fillId="45" borderId="9" xfId="0" applyFont="1" applyFill="1" applyBorder="1" applyAlignment="1">
      <alignment/>
    </xf>
    <xf numFmtId="165" fontId="20" fillId="42" borderId="9" xfId="0" applyNumberFormat="1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0" fillId="12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0" fillId="42" borderId="9" xfId="0" applyFont="1" applyFill="1" applyBorder="1" applyAlignment="1">
      <alignment horizontal="center" vertical="center"/>
    </xf>
    <xf numFmtId="0" fontId="20" fillId="42" borderId="9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20" fillId="45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chemistry financial model 080205" xfId="73"/>
    <cellStyle name="Obliczenia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E00000"/>
      <rgbColor rgb="00008000"/>
      <rgbColor rgb="00000080"/>
      <rgbColor rgb="00E67814"/>
      <rgbColor rgb="00800080"/>
      <rgbColor rgb="00008080"/>
      <rgbColor rgb="00C0C0C0"/>
      <rgbColor rgb="0094BD5E"/>
      <rgbColor rgb="009999FF"/>
      <rgbColor rgb="00FF3366"/>
      <rgbColor rgb="00FFFFCC"/>
      <rgbColor rgb="00CCFFFF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CCCC00"/>
      <rgbColor rgb="00FFDD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9"/>
  <sheetViews>
    <sheetView zoomScale="110" zoomScaleNormal="110" zoomScalePageLayoutView="0" workbookViewId="0" topLeftCell="A1">
      <selection activeCell="T8" sqref="T8"/>
    </sheetView>
  </sheetViews>
  <sheetFormatPr defaultColWidth="12.57421875" defaultRowHeight="12.75"/>
  <cols>
    <col min="1" max="1" width="4.421875" style="1" customWidth="1"/>
    <col min="2" max="2" width="46.57421875" style="1" customWidth="1"/>
    <col min="3" max="3" width="4.28125" style="1" customWidth="1"/>
    <col min="4" max="4" width="0" style="2" hidden="1" customWidth="1"/>
    <col min="5" max="5" width="7.140625" style="3" customWidth="1"/>
    <col min="6" max="6" width="7.8515625" style="3" customWidth="1"/>
    <col min="7" max="7" width="8.8515625" style="1" customWidth="1"/>
    <col min="8" max="8" width="9.421875" style="1" customWidth="1"/>
    <col min="9" max="9" width="10.57421875" style="1" customWidth="1"/>
    <col min="10" max="10" width="4.57421875" style="1" customWidth="1"/>
    <col min="11" max="11" width="10.57421875" style="1" customWidth="1"/>
    <col min="12" max="12" width="9.00390625" style="1" customWidth="1"/>
    <col min="13" max="13" width="11.7109375" style="1" customWidth="1"/>
    <col min="14" max="14" width="12.28125" style="1" customWidth="1"/>
    <col min="15" max="16" width="0" style="4" hidden="1" customWidth="1"/>
    <col min="17" max="17" width="0" style="5" hidden="1" customWidth="1"/>
    <col min="18" max="18" width="6.8515625" style="1" customWidth="1"/>
    <col min="19" max="16384" width="12.57421875" style="1" customWidth="1"/>
  </cols>
  <sheetData>
    <row r="1" spans="1:14" ht="11.25">
      <c r="A1" s="6" t="s">
        <v>0</v>
      </c>
      <c r="B1" s="7"/>
      <c r="C1" s="7"/>
      <c r="D1" s="7"/>
      <c r="E1" s="8"/>
      <c r="F1" s="8"/>
      <c r="G1" s="7"/>
      <c r="H1" s="7"/>
      <c r="I1" s="7"/>
      <c r="J1" s="7"/>
      <c r="K1" s="7"/>
      <c r="L1" s="7"/>
      <c r="M1" s="7"/>
      <c r="N1" s="9"/>
    </row>
    <row r="2" spans="2:12" ht="11.25">
      <c r="B2" s="10"/>
      <c r="C2" s="10"/>
      <c r="D2" s="11"/>
      <c r="E2" s="12"/>
      <c r="F2" s="13"/>
      <c r="G2" s="14"/>
      <c r="L2" s="4"/>
    </row>
    <row r="3" spans="1:16" ht="33.75">
      <c r="A3" s="227" t="s">
        <v>1</v>
      </c>
      <c r="B3" s="227" t="s">
        <v>2</v>
      </c>
      <c r="C3" s="227" t="s">
        <v>3</v>
      </c>
      <c r="D3" s="228" t="s">
        <v>4</v>
      </c>
      <c r="E3" s="229" t="s">
        <v>178</v>
      </c>
      <c r="F3" s="229" t="s">
        <v>161</v>
      </c>
      <c r="G3" s="230" t="s">
        <v>179</v>
      </c>
      <c r="H3" s="227" t="s">
        <v>180</v>
      </c>
      <c r="I3" s="227" t="s">
        <v>9</v>
      </c>
      <c r="J3" s="227" t="s">
        <v>10</v>
      </c>
      <c r="K3" s="227" t="s">
        <v>11</v>
      </c>
      <c r="L3" s="227" t="s">
        <v>213</v>
      </c>
      <c r="M3" s="231" t="s">
        <v>214</v>
      </c>
      <c r="N3" s="231" t="s">
        <v>215</v>
      </c>
      <c r="O3" s="16" t="s">
        <v>13</v>
      </c>
      <c r="P3" s="17"/>
    </row>
    <row r="4" spans="1:17" s="2" customFormat="1" ht="33.75">
      <c r="A4" s="232" t="s">
        <v>19</v>
      </c>
      <c r="B4" s="252" t="s">
        <v>160</v>
      </c>
      <c r="C4" s="27" t="s">
        <v>15</v>
      </c>
      <c r="D4" s="18">
        <v>840</v>
      </c>
      <c r="E4" s="259">
        <v>5040</v>
      </c>
      <c r="F4" s="91">
        <v>6</v>
      </c>
      <c r="G4" s="19"/>
      <c r="H4" s="20"/>
      <c r="I4" s="20"/>
      <c r="J4" s="21"/>
      <c r="K4" s="20"/>
      <c r="L4" s="137"/>
      <c r="M4" s="23"/>
      <c r="N4" s="23"/>
      <c r="O4" s="24">
        <v>11</v>
      </c>
      <c r="P4" s="24">
        <f>O4/22*24</f>
        <v>12</v>
      </c>
      <c r="Q4" s="5">
        <v>0</v>
      </c>
    </row>
    <row r="5" spans="1:17" s="2" customFormat="1" ht="22.5">
      <c r="A5" s="232" t="s">
        <v>23</v>
      </c>
      <c r="B5" s="28" t="s">
        <v>24</v>
      </c>
      <c r="C5" s="29" t="s">
        <v>15</v>
      </c>
      <c r="D5" s="18">
        <v>1000</v>
      </c>
      <c r="E5" s="259">
        <v>3000</v>
      </c>
      <c r="F5" s="91">
        <v>3</v>
      </c>
      <c r="G5" s="19"/>
      <c r="H5" s="20"/>
      <c r="I5" s="20"/>
      <c r="J5" s="21"/>
      <c r="K5" s="20"/>
      <c r="L5" s="137"/>
      <c r="M5" s="23"/>
      <c r="N5" s="23"/>
      <c r="O5" s="24">
        <v>5</v>
      </c>
      <c r="P5" s="24">
        <f>O5/22*24</f>
        <v>5.454545454545454</v>
      </c>
      <c r="Q5" s="5">
        <v>1</v>
      </c>
    </row>
    <row r="6" spans="1:17" s="2" customFormat="1" ht="33.75">
      <c r="A6" s="232" t="s">
        <v>52</v>
      </c>
      <c r="B6" s="253" t="s">
        <v>53</v>
      </c>
      <c r="C6" s="32" t="s">
        <v>15</v>
      </c>
      <c r="D6" s="18">
        <v>750</v>
      </c>
      <c r="E6" s="259">
        <v>1500</v>
      </c>
      <c r="F6" s="91">
        <v>2</v>
      </c>
      <c r="G6" s="19"/>
      <c r="H6" s="20"/>
      <c r="I6" s="20"/>
      <c r="J6" s="21"/>
      <c r="K6" s="20"/>
      <c r="L6" s="134"/>
      <c r="M6" s="23"/>
      <c r="N6" s="23"/>
      <c r="O6" s="24">
        <v>3</v>
      </c>
      <c r="P6" s="24">
        <f aca="true" t="shared" si="0" ref="P6:P12">O6/22*24</f>
        <v>3.2727272727272725</v>
      </c>
      <c r="Q6" s="5"/>
    </row>
    <row r="7" spans="1:17" s="2" customFormat="1" ht="22.5">
      <c r="A7" s="232" t="s">
        <v>54</v>
      </c>
      <c r="B7" s="254" t="s">
        <v>177</v>
      </c>
      <c r="C7" s="34" t="s">
        <v>15</v>
      </c>
      <c r="D7" s="18">
        <v>1000</v>
      </c>
      <c r="E7" s="259">
        <v>10000</v>
      </c>
      <c r="F7" s="91">
        <v>10</v>
      </c>
      <c r="G7" s="19"/>
      <c r="H7" s="20"/>
      <c r="I7" s="20"/>
      <c r="J7" s="21"/>
      <c r="K7" s="20"/>
      <c r="L7" s="134"/>
      <c r="M7" s="23"/>
      <c r="N7" s="23"/>
      <c r="O7" s="24">
        <v>75</v>
      </c>
      <c r="P7" s="24">
        <f t="shared" si="0"/>
        <v>81.81818181818181</v>
      </c>
      <c r="Q7" s="5">
        <v>2</v>
      </c>
    </row>
    <row r="8" spans="1:17" s="2" customFormat="1" ht="33.75">
      <c r="A8" s="232" t="s">
        <v>55</v>
      </c>
      <c r="B8" s="255" t="s">
        <v>56</v>
      </c>
      <c r="C8" s="34" t="s">
        <v>15</v>
      </c>
      <c r="D8" s="18">
        <v>100</v>
      </c>
      <c r="E8" s="259">
        <v>15000</v>
      </c>
      <c r="F8" s="260">
        <v>150</v>
      </c>
      <c r="G8" s="19"/>
      <c r="H8" s="20"/>
      <c r="I8" s="20"/>
      <c r="J8" s="21"/>
      <c r="K8" s="20"/>
      <c r="L8" s="134"/>
      <c r="M8" s="23"/>
      <c r="N8" s="23"/>
      <c r="O8" s="24">
        <v>64</v>
      </c>
      <c r="P8" s="24">
        <f t="shared" si="0"/>
        <v>69.81818181818181</v>
      </c>
      <c r="Q8" s="5">
        <v>2</v>
      </c>
    </row>
    <row r="9" spans="1:17" s="2" customFormat="1" ht="22.5">
      <c r="A9" s="232" t="s">
        <v>57</v>
      </c>
      <c r="B9" s="255" t="s">
        <v>58</v>
      </c>
      <c r="C9" s="34" t="s">
        <v>15</v>
      </c>
      <c r="D9" s="18">
        <v>500</v>
      </c>
      <c r="E9" s="259">
        <v>5000</v>
      </c>
      <c r="F9" s="260">
        <v>10</v>
      </c>
      <c r="G9" s="19"/>
      <c r="H9" s="20"/>
      <c r="I9" s="20"/>
      <c r="J9" s="21"/>
      <c r="K9" s="20"/>
      <c r="L9" s="134"/>
      <c r="M9" s="23"/>
      <c r="N9" s="23"/>
      <c r="O9" s="24"/>
      <c r="P9" s="24">
        <f t="shared" si="0"/>
        <v>0</v>
      </c>
      <c r="Q9" s="5">
        <v>2</v>
      </c>
    </row>
    <row r="10" spans="1:17" s="2" customFormat="1" ht="11.25">
      <c r="A10" s="232" t="s">
        <v>59</v>
      </c>
      <c r="B10" s="256" t="s">
        <v>60</v>
      </c>
      <c r="C10" s="34" t="s">
        <v>15</v>
      </c>
      <c r="D10" s="18">
        <v>500</v>
      </c>
      <c r="E10" s="259">
        <v>10000</v>
      </c>
      <c r="F10" s="91">
        <v>20</v>
      </c>
      <c r="G10" s="19"/>
      <c r="H10" s="20"/>
      <c r="I10" s="20"/>
      <c r="J10" s="21"/>
      <c r="K10" s="20"/>
      <c r="L10" s="134"/>
      <c r="M10" s="23"/>
      <c r="N10" s="23"/>
      <c r="O10" s="24">
        <v>44</v>
      </c>
      <c r="P10" s="24">
        <f t="shared" si="0"/>
        <v>48</v>
      </c>
      <c r="Q10" s="5">
        <v>3</v>
      </c>
    </row>
    <row r="11" spans="1:17" s="2" customFormat="1" ht="45">
      <c r="A11" s="232" t="s">
        <v>61</v>
      </c>
      <c r="B11" s="255" t="s">
        <v>62</v>
      </c>
      <c r="C11" s="34" t="s">
        <v>15</v>
      </c>
      <c r="D11" s="18">
        <v>500</v>
      </c>
      <c r="E11" s="259">
        <v>12500</v>
      </c>
      <c r="F11" s="91">
        <v>25</v>
      </c>
      <c r="G11" s="19"/>
      <c r="H11" s="20"/>
      <c r="I11" s="20"/>
      <c r="J11" s="21"/>
      <c r="K11" s="20"/>
      <c r="L11" s="134"/>
      <c r="M11" s="23"/>
      <c r="N11" s="23"/>
      <c r="O11" s="24">
        <v>16</v>
      </c>
      <c r="P11" s="24">
        <f t="shared" si="0"/>
        <v>17.454545454545453</v>
      </c>
      <c r="Q11" s="5">
        <v>16</v>
      </c>
    </row>
    <row r="12" spans="1:17" s="2" customFormat="1" ht="33.75">
      <c r="A12" s="232" t="s">
        <v>63</v>
      </c>
      <c r="B12" s="257" t="s">
        <v>64</v>
      </c>
      <c r="C12" s="34" t="s">
        <v>15</v>
      </c>
      <c r="D12" s="18">
        <v>200</v>
      </c>
      <c r="E12" s="259">
        <v>6000</v>
      </c>
      <c r="F12" s="91">
        <v>30</v>
      </c>
      <c r="G12" s="19"/>
      <c r="H12" s="20"/>
      <c r="I12" s="20"/>
      <c r="J12" s="21"/>
      <c r="K12" s="20"/>
      <c r="L12" s="134"/>
      <c r="M12" s="23"/>
      <c r="N12" s="23"/>
      <c r="O12" s="24">
        <v>163</v>
      </c>
      <c r="P12" s="24">
        <f t="shared" si="0"/>
        <v>177.8181818181818</v>
      </c>
      <c r="Q12" s="5">
        <v>14</v>
      </c>
    </row>
    <row r="13" spans="1:17" s="2" customFormat="1" ht="22.5">
      <c r="A13" s="232" t="s">
        <v>65</v>
      </c>
      <c r="B13" s="258" t="s">
        <v>66</v>
      </c>
      <c r="C13" s="34" t="s">
        <v>15</v>
      </c>
      <c r="D13" s="18">
        <v>480</v>
      </c>
      <c r="E13" s="259">
        <v>9600</v>
      </c>
      <c r="F13" s="91">
        <v>20</v>
      </c>
      <c r="G13" s="19"/>
      <c r="H13" s="20"/>
      <c r="I13" s="20"/>
      <c r="J13" s="21"/>
      <c r="K13" s="20"/>
      <c r="L13" s="134"/>
      <c r="M13" s="23"/>
      <c r="N13" s="23"/>
      <c r="O13" s="24">
        <v>68</v>
      </c>
      <c r="P13" s="24">
        <f>O13/22*24</f>
        <v>74.18181818181819</v>
      </c>
      <c r="Q13" s="5">
        <v>11</v>
      </c>
    </row>
    <row r="14" spans="1:17" s="2" customFormat="1" ht="11.25">
      <c r="A14" s="35"/>
      <c r="B14" s="36" t="s">
        <v>67</v>
      </c>
      <c r="C14" s="36"/>
      <c r="D14" s="36"/>
      <c r="E14" s="37"/>
      <c r="F14" s="38"/>
      <c r="G14" s="39"/>
      <c r="H14" s="36"/>
      <c r="I14" s="40">
        <f>SUM(I4:I13)</f>
        <v>0</v>
      </c>
      <c r="J14" s="21">
        <v>0.08</v>
      </c>
      <c r="K14" s="40">
        <f>SUM(K4:K13)</f>
        <v>0</v>
      </c>
      <c r="L14" s="40"/>
      <c r="M14" s="40"/>
      <c r="N14" s="40"/>
      <c r="O14" s="24"/>
      <c r="P14" s="24"/>
      <c r="Q14" s="5"/>
    </row>
    <row r="15" spans="2:17" s="2" customFormat="1" ht="11.25">
      <c r="B15" s="1"/>
      <c r="C15" s="1"/>
      <c r="E15" s="41"/>
      <c r="F15" s="41"/>
      <c r="O15" s="24"/>
      <c r="P15" s="24"/>
      <c r="Q15" s="5"/>
    </row>
    <row r="16" spans="5:17" s="2" customFormat="1" ht="11.25">
      <c r="E16" s="41"/>
      <c r="F16" s="41"/>
      <c r="O16" s="24"/>
      <c r="P16" s="24"/>
      <c r="Q16" s="5"/>
    </row>
    <row r="17" spans="1:17" s="2" customFormat="1" ht="22.5">
      <c r="A17" s="42"/>
      <c r="B17" s="297" t="s">
        <v>68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15" t="s">
        <v>69</v>
      </c>
      <c r="O17" s="24"/>
      <c r="P17" s="24"/>
      <c r="Q17" s="5"/>
    </row>
    <row r="18" spans="1:17" s="2" customFormat="1" ht="11.25">
      <c r="A18" s="33" t="s">
        <v>14</v>
      </c>
      <c r="B18" s="298" t="s">
        <v>70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44"/>
      <c r="O18" s="24"/>
      <c r="P18" s="24"/>
      <c r="Q18" s="5"/>
    </row>
    <row r="19" spans="1:17" s="2" customFormat="1" ht="11.25">
      <c r="A19" s="33" t="s">
        <v>17</v>
      </c>
      <c r="B19" s="298" t="s">
        <v>71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44"/>
      <c r="O19" s="24"/>
      <c r="P19" s="24"/>
      <c r="Q19" s="5"/>
    </row>
  </sheetData>
  <sheetProtection/>
  <mergeCells count="3">
    <mergeCell ref="B17:M17"/>
    <mergeCell ref="B18:M18"/>
    <mergeCell ref="B19:M19"/>
  </mergeCells>
  <printOptions/>
  <pageMargins left="0.25" right="0.25" top="0.75" bottom="0.75" header="0.3" footer="0.3"/>
  <pageSetup fitToHeight="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53"/>
  <sheetViews>
    <sheetView tabSelected="1" zoomScale="110" zoomScaleNormal="110" zoomScalePageLayoutView="0" workbookViewId="0" topLeftCell="A1">
      <selection activeCell="R10" sqref="R10"/>
    </sheetView>
  </sheetViews>
  <sheetFormatPr defaultColWidth="12.57421875" defaultRowHeight="12.75"/>
  <cols>
    <col min="1" max="1" width="5.57421875" style="1" customWidth="1"/>
    <col min="2" max="2" width="34.28125" style="1" customWidth="1"/>
    <col min="3" max="3" width="0" style="1" hidden="1" customWidth="1"/>
    <col min="4" max="4" width="4.421875" style="1" customWidth="1"/>
    <col min="5" max="5" width="5.28125" style="1" customWidth="1"/>
    <col min="6" max="6" width="9.28125" style="45" customWidth="1"/>
    <col min="7" max="7" width="9.28125" style="1" customWidth="1"/>
    <col min="8" max="8" width="11.28125" style="1" customWidth="1"/>
    <col min="9" max="9" width="4.00390625" style="1" customWidth="1"/>
    <col min="10" max="10" width="11.421875" style="1" customWidth="1"/>
    <col min="11" max="11" width="9.57421875" style="4" customWidth="1"/>
    <col min="12" max="12" width="10.8515625" style="1" customWidth="1"/>
    <col min="13" max="13" width="11.28125" style="1" customWidth="1"/>
    <col min="14" max="16" width="0" style="1" hidden="1" customWidth="1"/>
    <col min="17" max="16384" width="12.57421875" style="1" customWidth="1"/>
  </cols>
  <sheetData>
    <row r="1" spans="1:6" ht="11.25">
      <c r="A1" s="11" t="s">
        <v>72</v>
      </c>
      <c r="B1" s="10"/>
      <c r="C1" s="10"/>
      <c r="F1" s="14"/>
    </row>
    <row r="2" spans="1:6" ht="11.25">
      <c r="A2" s="2"/>
      <c r="B2" s="10"/>
      <c r="C2" s="10"/>
      <c r="D2" s="10"/>
      <c r="E2" s="10"/>
      <c r="F2" s="14"/>
    </row>
    <row r="3" spans="1:253" s="10" customFormat="1" ht="60" customHeight="1">
      <c r="A3" s="291" t="s">
        <v>1</v>
      </c>
      <c r="B3" s="291" t="s">
        <v>2</v>
      </c>
      <c r="C3" s="291"/>
      <c r="D3" s="291" t="s">
        <v>73</v>
      </c>
      <c r="E3" s="291" t="s">
        <v>171</v>
      </c>
      <c r="F3" s="296" t="s">
        <v>7</v>
      </c>
      <c r="G3" s="291" t="s">
        <v>8</v>
      </c>
      <c r="H3" s="291" t="s">
        <v>9</v>
      </c>
      <c r="I3" s="291" t="s">
        <v>10</v>
      </c>
      <c r="J3" s="291" t="s">
        <v>11</v>
      </c>
      <c r="K3" s="227" t="s">
        <v>213</v>
      </c>
      <c r="L3" s="231" t="s">
        <v>214</v>
      </c>
      <c r="M3" s="231" t="s">
        <v>215</v>
      </c>
      <c r="N3" s="10" t="s">
        <v>13</v>
      </c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" customFormat="1" ht="11.25">
      <c r="A4" s="232" t="s">
        <v>18</v>
      </c>
      <c r="B4" s="248" t="s">
        <v>75</v>
      </c>
      <c r="C4" s="48" t="s">
        <v>74</v>
      </c>
      <c r="D4" s="48" t="s">
        <v>15</v>
      </c>
      <c r="E4" s="251">
        <v>80</v>
      </c>
      <c r="F4" s="19"/>
      <c r="G4" s="20"/>
      <c r="H4" s="50"/>
      <c r="I4" s="21"/>
      <c r="J4" s="50"/>
      <c r="K4" s="137"/>
      <c r="L4" s="23"/>
      <c r="M4" s="23"/>
      <c r="N4" s="2">
        <v>48</v>
      </c>
      <c r="O4" s="1">
        <f>N4/22*24</f>
        <v>52.36363636363636</v>
      </c>
      <c r="P4" s="2">
        <v>20</v>
      </c>
      <c r="IK4" s="1"/>
      <c r="IL4" s="1"/>
      <c r="IM4" s="1"/>
      <c r="IN4" s="1"/>
      <c r="IO4" s="1"/>
      <c r="IP4" s="1"/>
      <c r="IQ4" s="1"/>
      <c r="IR4" s="1"/>
      <c r="IS4" s="1"/>
    </row>
    <row r="5" spans="1:15" ht="11.25">
      <c r="A5" s="232" t="s">
        <v>21</v>
      </c>
      <c r="B5" s="248" t="s">
        <v>76</v>
      </c>
      <c r="C5" s="47" t="s">
        <v>77</v>
      </c>
      <c r="D5" s="47" t="s">
        <v>15</v>
      </c>
      <c r="E5" s="251">
        <v>4</v>
      </c>
      <c r="F5" s="19"/>
      <c r="G5" s="50"/>
      <c r="H5" s="50"/>
      <c r="I5" s="51"/>
      <c r="J5" s="50"/>
      <c r="K5" s="139"/>
      <c r="L5" s="53"/>
      <c r="M5" s="53"/>
      <c r="O5" s="1">
        <f>N5/22*24</f>
        <v>0</v>
      </c>
    </row>
    <row r="6" spans="1:16" ht="11.25">
      <c r="A6" s="232" t="s">
        <v>25</v>
      </c>
      <c r="B6" s="248" t="s">
        <v>78</v>
      </c>
      <c r="C6" s="47" t="s">
        <v>79</v>
      </c>
      <c r="D6" s="47" t="s">
        <v>15</v>
      </c>
      <c r="E6" s="251">
        <v>2</v>
      </c>
      <c r="F6" s="49"/>
      <c r="G6" s="50"/>
      <c r="H6" s="50"/>
      <c r="I6" s="51"/>
      <c r="J6" s="50"/>
      <c r="K6" s="156"/>
      <c r="L6" s="53"/>
      <c r="M6" s="53"/>
      <c r="N6" s="1">
        <v>1</v>
      </c>
      <c r="O6" s="1">
        <f>N6/22*24</f>
        <v>1.0909090909090908</v>
      </c>
      <c r="P6" s="1">
        <v>2</v>
      </c>
    </row>
    <row r="7" spans="1:15" ht="22.5">
      <c r="A7" s="232" t="s">
        <v>36</v>
      </c>
      <c r="B7" s="248" t="s">
        <v>80</v>
      </c>
      <c r="C7" s="48" t="s">
        <v>81</v>
      </c>
      <c r="D7" s="48" t="s">
        <v>15</v>
      </c>
      <c r="E7" s="251">
        <v>2</v>
      </c>
      <c r="F7" s="49"/>
      <c r="G7" s="50"/>
      <c r="H7" s="50"/>
      <c r="I7" s="51"/>
      <c r="J7" s="50"/>
      <c r="K7" s="134"/>
      <c r="L7" s="53"/>
      <c r="M7" s="53"/>
      <c r="N7" s="1">
        <v>2</v>
      </c>
      <c r="O7" s="1">
        <f>N7/22*24</f>
        <v>2.1818181818181817</v>
      </c>
    </row>
    <row r="8" spans="1:15" ht="45">
      <c r="A8" s="232" t="s">
        <v>41</v>
      </c>
      <c r="B8" s="249" t="s">
        <v>82</v>
      </c>
      <c r="C8" s="47">
        <v>2</v>
      </c>
      <c r="D8" s="47" t="s">
        <v>15</v>
      </c>
      <c r="E8" s="251">
        <v>10</v>
      </c>
      <c r="F8" s="49"/>
      <c r="G8" s="50"/>
      <c r="H8" s="50"/>
      <c r="I8" s="51"/>
      <c r="J8" s="50"/>
      <c r="K8" s="134"/>
      <c r="L8" s="53"/>
      <c r="M8" s="53"/>
      <c r="O8" s="1">
        <f aca="true" t="shared" si="0" ref="O8:O13">N8/22*24</f>
        <v>0</v>
      </c>
    </row>
    <row r="9" spans="1:253" s="2" customFormat="1" ht="11.25">
      <c r="A9" s="232" t="s">
        <v>44</v>
      </c>
      <c r="B9" s="250" t="s">
        <v>83</v>
      </c>
      <c r="C9" s="48"/>
      <c r="D9" s="48" t="s">
        <v>15</v>
      </c>
      <c r="E9" s="251">
        <v>40</v>
      </c>
      <c r="F9" s="19"/>
      <c r="G9" s="50"/>
      <c r="H9" s="50"/>
      <c r="I9" s="21"/>
      <c r="J9" s="50"/>
      <c r="K9" s="156"/>
      <c r="L9" s="53"/>
      <c r="M9" s="53"/>
      <c r="N9" s="2">
        <v>64</v>
      </c>
      <c r="O9" s="1">
        <f t="shared" si="0"/>
        <v>69.81818181818181</v>
      </c>
      <c r="P9" s="2">
        <v>2</v>
      </c>
      <c r="IK9" s="1"/>
      <c r="IL9" s="1"/>
      <c r="IM9" s="1"/>
      <c r="IN9" s="1"/>
      <c r="IO9" s="1"/>
      <c r="IP9" s="1"/>
      <c r="IQ9" s="1"/>
      <c r="IR9" s="1"/>
      <c r="IS9" s="1"/>
    </row>
    <row r="10" spans="1:15" ht="22.5">
      <c r="A10" s="232" t="s">
        <v>45</v>
      </c>
      <c r="B10" s="249" t="s">
        <v>84</v>
      </c>
      <c r="C10" s="47"/>
      <c r="D10" s="47" t="s">
        <v>15</v>
      </c>
      <c r="E10" s="251">
        <v>5</v>
      </c>
      <c r="F10" s="49"/>
      <c r="G10" s="50"/>
      <c r="H10" s="50"/>
      <c r="I10" s="51"/>
      <c r="J10" s="50"/>
      <c r="K10" s="156"/>
      <c r="L10" s="53"/>
      <c r="M10" s="53"/>
      <c r="N10" s="1">
        <v>10</v>
      </c>
      <c r="O10" s="1">
        <f t="shared" si="0"/>
        <v>10.909090909090908</v>
      </c>
    </row>
    <row r="11" spans="1:253" s="2" customFormat="1" ht="11.25">
      <c r="A11" s="232" t="s">
        <v>48</v>
      </c>
      <c r="B11" s="249" t="s">
        <v>85</v>
      </c>
      <c r="C11" s="48"/>
      <c r="D11" s="48" t="s">
        <v>15</v>
      </c>
      <c r="E11" s="251">
        <v>1</v>
      </c>
      <c r="F11" s="19"/>
      <c r="G11" s="50"/>
      <c r="H11" s="50"/>
      <c r="I11" s="21"/>
      <c r="J11" s="50"/>
      <c r="K11" s="156"/>
      <c r="L11" s="53"/>
      <c r="M11" s="53"/>
      <c r="O11" s="1">
        <f t="shared" si="0"/>
        <v>0</v>
      </c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11.25">
      <c r="A12" s="232" t="s">
        <v>49</v>
      </c>
      <c r="B12" s="249" t="s">
        <v>86</v>
      </c>
      <c r="C12" s="48"/>
      <c r="D12" s="48" t="s">
        <v>15</v>
      </c>
      <c r="E12" s="251">
        <v>1</v>
      </c>
      <c r="F12" s="19"/>
      <c r="G12" s="50"/>
      <c r="H12" s="50"/>
      <c r="I12" s="21"/>
      <c r="J12" s="50"/>
      <c r="K12" s="156"/>
      <c r="L12" s="53"/>
      <c r="M12" s="53"/>
      <c r="O12" s="1">
        <f t="shared" si="0"/>
        <v>0</v>
      </c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2" customFormat="1" ht="11.25">
      <c r="A13" s="232" t="s">
        <v>50</v>
      </c>
      <c r="B13" s="249" t="s">
        <v>87</v>
      </c>
      <c r="C13" s="48"/>
      <c r="D13" s="48" t="s">
        <v>15</v>
      </c>
      <c r="E13" s="251">
        <v>1</v>
      </c>
      <c r="F13" s="19"/>
      <c r="G13" s="50"/>
      <c r="H13" s="50"/>
      <c r="I13" s="21"/>
      <c r="J13" s="50"/>
      <c r="K13" s="156"/>
      <c r="L13" s="53"/>
      <c r="M13" s="53"/>
      <c r="O13" s="1">
        <f t="shared" si="0"/>
        <v>0</v>
      </c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2" customFormat="1" ht="11.25">
      <c r="A14" s="232" t="s">
        <v>51</v>
      </c>
      <c r="B14" s="249" t="s">
        <v>88</v>
      </c>
      <c r="C14" s="48"/>
      <c r="D14" s="48" t="s">
        <v>15</v>
      </c>
      <c r="E14" s="251">
        <v>1</v>
      </c>
      <c r="F14" s="19"/>
      <c r="G14" s="50"/>
      <c r="H14" s="50"/>
      <c r="I14" s="21"/>
      <c r="J14" s="50"/>
      <c r="K14" s="156"/>
      <c r="L14" s="53"/>
      <c r="M14" s="53"/>
      <c r="O14" s="1">
        <f>N14/22*24</f>
        <v>0</v>
      </c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10" customFormat="1" ht="11.25">
      <c r="A15" s="232"/>
      <c r="B15" s="54" t="s">
        <v>67</v>
      </c>
      <c r="C15" s="54"/>
      <c r="D15" s="55"/>
      <c r="E15" s="55"/>
      <c r="F15" s="56"/>
      <c r="G15" s="57"/>
      <c r="H15" s="57">
        <f>SUM(H4:H14)</f>
        <v>0</v>
      </c>
      <c r="I15" s="57"/>
      <c r="J15" s="57">
        <f>SUM(J4:J14)</f>
        <v>0</v>
      </c>
      <c r="K15" s="57"/>
      <c r="L15" s="57"/>
      <c r="M15" s="57"/>
      <c r="IK15" s="1"/>
      <c r="IL15" s="1"/>
      <c r="IM15" s="1"/>
      <c r="IN15" s="1"/>
      <c r="IO15" s="1"/>
      <c r="IP15" s="1"/>
      <c r="IQ15" s="1"/>
      <c r="IR15" s="1"/>
      <c r="IS15" s="1"/>
    </row>
    <row r="17" ht="11.25">
      <c r="A17" s="10"/>
    </row>
    <row r="18" spans="1:5" ht="11.25">
      <c r="A18" s="58"/>
      <c r="B18" s="58"/>
      <c r="C18" s="58"/>
      <c r="D18" s="58"/>
      <c r="E18" s="58"/>
    </row>
    <row r="19" spans="1:13" ht="35.25" customHeight="1">
      <c r="A19" s="42"/>
      <c r="B19" s="297" t="s">
        <v>68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15" t="s">
        <v>69</v>
      </c>
    </row>
    <row r="20" spans="1:13" ht="11.25">
      <c r="A20" s="42" t="s">
        <v>14</v>
      </c>
      <c r="B20" s="299" t="s">
        <v>70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60"/>
    </row>
    <row r="21" spans="1:13" ht="12.75" customHeight="1">
      <c r="A21" s="42" t="s">
        <v>17</v>
      </c>
      <c r="B21" s="299" t="s">
        <v>71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60"/>
    </row>
    <row r="33" ht="11.25">
      <c r="R33" s="2"/>
    </row>
    <row r="53" ht="11.25">
      <c r="R53" s="2"/>
    </row>
  </sheetData>
  <sheetProtection/>
  <mergeCells count="3">
    <mergeCell ref="B19:L19"/>
    <mergeCell ref="B20:L20"/>
    <mergeCell ref="B21:L21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6"/>
  <sheetViews>
    <sheetView zoomScale="110" zoomScaleNormal="110" zoomScalePageLayoutView="0" workbookViewId="0" topLeftCell="A1">
      <selection activeCell="L23" sqref="L23"/>
    </sheetView>
  </sheetViews>
  <sheetFormatPr defaultColWidth="9.140625" defaultRowHeight="12.75"/>
  <cols>
    <col min="1" max="1" width="4.28125" style="1" customWidth="1"/>
    <col min="2" max="2" width="17.57421875" style="1" customWidth="1"/>
    <col min="3" max="3" width="7.140625" style="1" customWidth="1"/>
    <col min="4" max="4" width="7.00390625" style="1" hidden="1" customWidth="1"/>
    <col min="5" max="5" width="5.421875" style="1" customWidth="1"/>
    <col min="6" max="6" width="6.8515625" style="2" customWidth="1"/>
    <col min="7" max="7" width="10.57421875" style="1" customWidth="1"/>
    <col min="8" max="8" width="9.28125" style="1" bestFit="1" customWidth="1"/>
    <col min="9" max="9" width="10.7109375" style="1" bestFit="1" customWidth="1"/>
    <col min="10" max="10" width="4.7109375" style="86" customWidth="1"/>
    <col min="11" max="11" width="11.8515625" style="1" customWidth="1"/>
    <col min="12" max="12" width="8.00390625" style="4" customWidth="1"/>
    <col min="13" max="13" width="10.7109375" style="1" bestFit="1" customWidth="1"/>
    <col min="14" max="14" width="12.57421875" style="1" customWidth="1"/>
    <col min="15" max="18" width="0" style="1" hidden="1" customWidth="1"/>
    <col min="19" max="16384" width="9.140625" style="1" customWidth="1"/>
  </cols>
  <sheetData>
    <row r="1" spans="1:15" ht="31.5" customHeight="1">
      <c r="A1" s="300" t="s">
        <v>199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87"/>
    </row>
    <row r="2" spans="1:15" ht="11.25">
      <c r="A2" s="88"/>
      <c r="B2" s="88" t="s">
        <v>91</v>
      </c>
      <c r="C2" s="88"/>
      <c r="D2" s="88"/>
      <c r="E2" s="88"/>
      <c r="F2" s="7"/>
      <c r="G2" s="89"/>
      <c r="H2" s="89"/>
      <c r="I2" s="88"/>
      <c r="J2" s="90"/>
      <c r="K2" s="88"/>
      <c r="L2" s="89"/>
      <c r="M2" s="88"/>
      <c r="N2" s="88"/>
      <c r="O2" s="88"/>
    </row>
    <row r="3" spans="1:15" ht="47.25" customHeight="1">
      <c r="A3" s="227" t="s">
        <v>92</v>
      </c>
      <c r="B3" s="227" t="s">
        <v>2</v>
      </c>
      <c r="C3" s="227" t="s">
        <v>201</v>
      </c>
      <c r="D3" s="270" t="s">
        <v>93</v>
      </c>
      <c r="E3" s="270" t="s">
        <v>73</v>
      </c>
      <c r="F3" s="271" t="s">
        <v>89</v>
      </c>
      <c r="G3" s="227" t="s">
        <v>94</v>
      </c>
      <c r="H3" s="227" t="s">
        <v>95</v>
      </c>
      <c r="I3" s="227" t="s">
        <v>9</v>
      </c>
      <c r="J3" s="272" t="s">
        <v>10</v>
      </c>
      <c r="K3" s="227" t="s">
        <v>11</v>
      </c>
      <c r="L3" s="227" t="s">
        <v>213</v>
      </c>
      <c r="M3" s="231" t="s">
        <v>214</v>
      </c>
      <c r="N3" s="231" t="s">
        <v>215</v>
      </c>
      <c r="O3" s="46"/>
    </row>
    <row r="4" spans="1:17" ht="11.25">
      <c r="A4" s="232" t="s">
        <v>37</v>
      </c>
      <c r="B4" s="31" t="s">
        <v>97</v>
      </c>
      <c r="C4" s="91">
        <v>9600</v>
      </c>
      <c r="D4" s="91">
        <v>960</v>
      </c>
      <c r="E4" s="98" t="s">
        <v>96</v>
      </c>
      <c r="F4" s="93">
        <v>10</v>
      </c>
      <c r="G4" s="94"/>
      <c r="H4" s="49"/>
      <c r="I4" s="50"/>
      <c r="J4" s="51"/>
      <c r="K4" s="94"/>
      <c r="L4" s="261"/>
      <c r="M4" s="95"/>
      <c r="N4" s="96"/>
      <c r="O4" s="31" t="s">
        <v>97</v>
      </c>
      <c r="P4" s="1">
        <v>19</v>
      </c>
      <c r="Q4" s="1">
        <f>P4/22*24</f>
        <v>20.727272727272727</v>
      </c>
    </row>
    <row r="5" spans="1:17" ht="11.25">
      <c r="A5" s="232" t="s">
        <v>39</v>
      </c>
      <c r="B5" s="31" t="s">
        <v>98</v>
      </c>
      <c r="C5" s="91">
        <v>2000</v>
      </c>
      <c r="D5" s="91">
        <v>1000</v>
      </c>
      <c r="E5" s="92" t="s">
        <v>96</v>
      </c>
      <c r="F5" s="93">
        <v>2</v>
      </c>
      <c r="G5" s="94"/>
      <c r="H5" s="49"/>
      <c r="I5" s="50"/>
      <c r="J5" s="51"/>
      <c r="K5" s="94"/>
      <c r="L5" s="261"/>
      <c r="M5" s="95"/>
      <c r="N5" s="96"/>
      <c r="O5" s="30" t="s">
        <v>98</v>
      </c>
      <c r="P5" s="1">
        <v>8</v>
      </c>
      <c r="Q5" s="1">
        <f>P5/22*24</f>
        <v>8.727272727272727</v>
      </c>
    </row>
    <row r="6" spans="1:15" ht="18.75" customHeight="1">
      <c r="A6" s="101"/>
      <c r="B6" s="102" t="s">
        <v>99</v>
      </c>
      <c r="C6" s="103">
        <f>SUM(C4:C5)</f>
        <v>11600</v>
      </c>
      <c r="D6" s="104"/>
      <c r="E6" s="103" t="s">
        <v>96</v>
      </c>
      <c r="F6" s="37"/>
      <c r="G6" s="101"/>
      <c r="H6" s="101"/>
      <c r="I6" s="105">
        <f>SUM(I4:I5)</f>
        <v>0</v>
      </c>
      <c r="J6" s="106"/>
      <c r="K6" s="105">
        <f>SUM(K4:K5)</f>
        <v>0</v>
      </c>
      <c r="L6" s="105"/>
      <c r="M6" s="105"/>
      <c r="N6" s="105"/>
      <c r="O6" s="105"/>
    </row>
    <row r="7" ht="11.25">
      <c r="I7" s="107"/>
    </row>
    <row r="8" spans="1:15" ht="11.25">
      <c r="A8" s="108"/>
      <c r="B8" s="109"/>
      <c r="C8" s="110"/>
      <c r="D8" s="110"/>
      <c r="E8" s="89"/>
      <c r="F8" s="111"/>
      <c r="G8" s="112"/>
      <c r="H8" s="107"/>
      <c r="I8" s="107"/>
      <c r="J8" s="90"/>
      <c r="K8" s="107"/>
      <c r="L8" s="89"/>
      <c r="M8" s="113"/>
      <c r="N8" s="113"/>
      <c r="O8" s="113"/>
    </row>
    <row r="12" spans="1:8" ht="11.25">
      <c r="A12" s="88"/>
      <c r="B12" s="88"/>
      <c r="C12" s="88"/>
      <c r="D12" s="88"/>
      <c r="E12" s="88"/>
      <c r="F12" s="7"/>
      <c r="G12" s="88"/>
      <c r="H12" s="88"/>
    </row>
    <row r="13" spans="1:10" ht="12.75" customHeight="1">
      <c r="A13" s="111"/>
      <c r="B13" s="125"/>
      <c r="C13" s="125"/>
      <c r="D13" s="125"/>
      <c r="E13" s="125"/>
      <c r="F13" s="125"/>
      <c r="G13" s="125"/>
      <c r="H13" s="88"/>
      <c r="J13" s="1"/>
    </row>
    <row r="16" ht="11.25">
      <c r="S16" s="2"/>
    </row>
    <row r="36" ht="11.25">
      <c r="S36" s="2"/>
    </row>
  </sheetData>
  <sheetProtection/>
  <mergeCells count="1">
    <mergeCell ref="A1:N1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45"/>
  <sheetViews>
    <sheetView zoomScale="110" zoomScaleNormal="110" zoomScalePageLayoutView="0" workbookViewId="0" topLeftCell="A1">
      <selection activeCell="U14" sqref="U14"/>
    </sheetView>
  </sheetViews>
  <sheetFormatPr defaultColWidth="12.00390625" defaultRowHeight="12.75"/>
  <cols>
    <col min="1" max="1" width="6.7109375" style="61" customWidth="1"/>
    <col min="2" max="2" width="21.7109375" style="64" customWidth="1"/>
    <col min="3" max="3" width="3.7109375" style="61" bestFit="1" customWidth="1"/>
    <col min="4" max="4" width="5.57421875" style="126" customWidth="1"/>
    <col min="5" max="5" width="6.7109375" style="61" bestFit="1" customWidth="1"/>
    <col min="6" max="6" width="0" style="61" hidden="1" customWidth="1"/>
    <col min="7" max="7" width="8.57421875" style="62" bestFit="1" customWidth="1"/>
    <col min="8" max="8" width="9.00390625" style="61" customWidth="1"/>
    <col min="9" max="9" width="10.421875" style="61" bestFit="1" customWidth="1"/>
    <col min="10" max="10" width="5.140625" style="61" customWidth="1"/>
    <col min="11" max="11" width="11.28125" style="61" customWidth="1"/>
    <col min="12" max="12" width="8.421875" style="127" customWidth="1"/>
    <col min="13" max="13" width="11.8515625" style="61" customWidth="1"/>
    <col min="14" max="14" width="13.7109375" style="61" customWidth="1"/>
    <col min="15" max="16" width="0" style="61" hidden="1" customWidth="1"/>
    <col min="17" max="18" width="0" style="127" hidden="1" customWidth="1"/>
    <col min="19" max="20" width="0" style="61" hidden="1" customWidth="1"/>
    <col min="21" max="16384" width="12.00390625" style="61" customWidth="1"/>
  </cols>
  <sheetData>
    <row r="1" spans="1:16" ht="25.5" customHeight="1">
      <c r="A1" s="128" t="s">
        <v>200</v>
      </c>
      <c r="B1" s="129"/>
      <c r="C1" s="129"/>
      <c r="D1" s="130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3" spans="1:253" s="65" customFormat="1" ht="37.5" customHeight="1">
      <c r="A3" s="273" t="s">
        <v>1</v>
      </c>
      <c r="B3" s="274" t="s">
        <v>2</v>
      </c>
      <c r="C3" s="273" t="s">
        <v>73</v>
      </c>
      <c r="D3" s="275" t="s">
        <v>181</v>
      </c>
      <c r="E3" s="273" t="s">
        <v>171</v>
      </c>
      <c r="F3" s="273"/>
      <c r="G3" s="276" t="s">
        <v>179</v>
      </c>
      <c r="H3" s="273" t="s">
        <v>180</v>
      </c>
      <c r="I3" s="273" t="s">
        <v>9</v>
      </c>
      <c r="J3" s="273" t="s">
        <v>10</v>
      </c>
      <c r="K3" s="273" t="s">
        <v>12</v>
      </c>
      <c r="L3" s="227" t="s">
        <v>213</v>
      </c>
      <c r="M3" s="231" t="s">
        <v>214</v>
      </c>
      <c r="N3" s="231" t="s">
        <v>215</v>
      </c>
      <c r="O3" s="131"/>
      <c r="P3" s="131"/>
      <c r="Q3" s="132"/>
      <c r="R3" s="132"/>
      <c r="IN3" s="61"/>
      <c r="IO3" s="61"/>
      <c r="IP3" s="61"/>
      <c r="IQ3" s="61"/>
      <c r="IR3" s="61"/>
      <c r="IS3" s="61"/>
    </row>
    <row r="4" spans="1:18" ht="11.25">
      <c r="A4" s="277">
        <v>24</v>
      </c>
      <c r="B4" s="66" t="s">
        <v>102</v>
      </c>
      <c r="C4" s="133" t="s">
        <v>96</v>
      </c>
      <c r="D4" s="67">
        <v>810</v>
      </c>
      <c r="E4" s="134">
        <v>20</v>
      </c>
      <c r="F4" s="72">
        <v>360</v>
      </c>
      <c r="G4" s="68"/>
      <c r="H4" s="69"/>
      <c r="I4" s="69"/>
      <c r="J4" s="70"/>
      <c r="K4" s="69"/>
      <c r="L4" s="156"/>
      <c r="M4" s="136"/>
      <c r="N4" s="136"/>
      <c r="O4" s="66" t="s">
        <v>102</v>
      </c>
      <c r="P4" s="71">
        <v>5</v>
      </c>
      <c r="Q4" s="127">
        <v>12</v>
      </c>
      <c r="R4" s="127">
        <f>Q4/22*24</f>
        <v>13.09090909090909</v>
      </c>
    </row>
    <row r="5" spans="1:253" s="65" customFormat="1" ht="15.75" customHeight="1">
      <c r="A5" s="277"/>
      <c r="B5" s="138" t="s">
        <v>67</v>
      </c>
      <c r="C5" s="139"/>
      <c r="D5" s="74">
        <f>SUM(D4:D4)</f>
        <v>810</v>
      </c>
      <c r="E5" s="79"/>
      <c r="F5" s="79"/>
      <c r="G5" s="84"/>
      <c r="H5" s="140"/>
      <c r="I5" s="140">
        <f>SUM(I4:I4)</f>
        <v>0</v>
      </c>
      <c r="J5" s="140"/>
      <c r="K5" s="140">
        <f>SUM(K4:K4)</f>
        <v>0</v>
      </c>
      <c r="L5" s="140"/>
      <c r="M5" s="140"/>
      <c r="N5" s="140"/>
      <c r="O5" s="140"/>
      <c r="P5" s="140"/>
      <c r="Q5" s="132"/>
      <c r="R5" s="132"/>
      <c r="IN5" s="61"/>
      <c r="IO5" s="61"/>
      <c r="IP5" s="61"/>
      <c r="IQ5" s="61"/>
      <c r="IR5" s="61"/>
      <c r="IS5" s="61"/>
    </row>
    <row r="6" spans="1:22" ht="18" customHeight="1">
      <c r="A6" s="65" t="s">
        <v>182</v>
      </c>
      <c r="V6" s="61" t="s">
        <v>183</v>
      </c>
    </row>
    <row r="7" spans="1:16" ht="36" customHeight="1">
      <c r="A7" s="278" t="s">
        <v>1</v>
      </c>
      <c r="B7" s="279" t="s">
        <v>2</v>
      </c>
      <c r="C7" s="278" t="s">
        <v>73</v>
      </c>
      <c r="D7" s="280" t="s">
        <v>181</v>
      </c>
      <c r="E7" s="278" t="s">
        <v>171</v>
      </c>
      <c r="F7" s="278"/>
      <c r="G7" s="281" t="s">
        <v>179</v>
      </c>
      <c r="H7" s="278" t="s">
        <v>180</v>
      </c>
      <c r="I7" s="278" t="s">
        <v>9</v>
      </c>
      <c r="J7" s="278" t="s">
        <v>10</v>
      </c>
      <c r="K7" s="278" t="s">
        <v>12</v>
      </c>
      <c r="L7" s="227" t="s">
        <v>213</v>
      </c>
      <c r="M7" s="231" t="s">
        <v>214</v>
      </c>
      <c r="N7" s="231" t="s">
        <v>215</v>
      </c>
      <c r="O7" s="69"/>
      <c r="P7" s="69"/>
    </row>
    <row r="8" spans="1:16" ht="22.5">
      <c r="A8" s="247" t="s">
        <v>186</v>
      </c>
      <c r="B8" s="243" t="s">
        <v>185</v>
      </c>
      <c r="C8" s="242" t="s">
        <v>15</v>
      </c>
      <c r="D8" s="236" t="s">
        <v>90</v>
      </c>
      <c r="E8" s="235">
        <v>4</v>
      </c>
      <c r="F8" s="235"/>
      <c r="G8" s="238"/>
      <c r="H8" s="238"/>
      <c r="I8" s="240"/>
      <c r="J8" s="246"/>
      <c r="K8" s="240"/>
      <c r="L8" s="235"/>
      <c r="M8" s="241"/>
      <c r="N8" s="241"/>
      <c r="O8" s="143"/>
      <c r="P8" s="143"/>
    </row>
    <row r="9" spans="1:16" ht="11.25">
      <c r="A9" s="247" t="s">
        <v>187</v>
      </c>
      <c r="B9" s="243" t="s">
        <v>188</v>
      </c>
      <c r="C9" s="242" t="s">
        <v>15</v>
      </c>
      <c r="D9" s="245" t="s">
        <v>90</v>
      </c>
      <c r="E9" s="235">
        <v>4</v>
      </c>
      <c r="F9" s="242"/>
      <c r="G9" s="238"/>
      <c r="H9" s="238"/>
      <c r="I9" s="240"/>
      <c r="J9" s="246"/>
      <c r="K9" s="240"/>
      <c r="L9" s="235"/>
      <c r="M9" s="241"/>
      <c r="N9" s="241"/>
      <c r="O9" s="143"/>
      <c r="P9" s="143"/>
    </row>
    <row r="10" spans="1:16" ht="22.5">
      <c r="A10" s="247" t="s">
        <v>189</v>
      </c>
      <c r="B10" s="243" t="s">
        <v>190</v>
      </c>
      <c r="C10" s="242" t="s">
        <v>15</v>
      </c>
      <c r="D10" s="245" t="s">
        <v>90</v>
      </c>
      <c r="E10" s="235">
        <v>3</v>
      </c>
      <c r="F10" s="242"/>
      <c r="G10" s="238"/>
      <c r="H10" s="238"/>
      <c r="I10" s="240"/>
      <c r="J10" s="246"/>
      <c r="K10" s="240"/>
      <c r="L10" s="235"/>
      <c r="M10" s="241"/>
      <c r="N10" s="241"/>
      <c r="O10" s="143"/>
      <c r="P10" s="143"/>
    </row>
    <row r="11" spans="1:16" ht="22.5">
      <c r="A11" s="247" t="s">
        <v>191</v>
      </c>
      <c r="B11" s="243" t="s">
        <v>192</v>
      </c>
      <c r="C11" s="242" t="s">
        <v>15</v>
      </c>
      <c r="D11" s="245" t="s">
        <v>90</v>
      </c>
      <c r="E11" s="235">
        <v>3</v>
      </c>
      <c r="F11" s="242"/>
      <c r="G11" s="238"/>
      <c r="H11" s="238"/>
      <c r="I11" s="240"/>
      <c r="J11" s="246"/>
      <c r="K11" s="240"/>
      <c r="L11" s="235"/>
      <c r="M11" s="241"/>
      <c r="N11" s="241"/>
      <c r="O11" s="143"/>
      <c r="P11" s="143"/>
    </row>
    <row r="12" spans="1:16" ht="11.25">
      <c r="A12" s="247" t="s">
        <v>193</v>
      </c>
      <c r="B12" s="243" t="s">
        <v>194</v>
      </c>
      <c r="C12" s="242" t="s">
        <v>15</v>
      </c>
      <c r="D12" s="245" t="s">
        <v>90</v>
      </c>
      <c r="E12" s="235">
        <v>18</v>
      </c>
      <c r="F12" s="242"/>
      <c r="G12" s="238"/>
      <c r="H12" s="238"/>
      <c r="I12" s="240"/>
      <c r="J12" s="246"/>
      <c r="K12" s="240"/>
      <c r="L12" s="235"/>
      <c r="M12" s="241"/>
      <c r="N12" s="241"/>
      <c r="O12" s="143"/>
      <c r="P12" s="143"/>
    </row>
    <row r="13" spans="1:22" ht="11.25">
      <c r="A13" s="247" t="s">
        <v>195</v>
      </c>
      <c r="B13" s="243" t="s">
        <v>196</v>
      </c>
      <c r="C13" s="242" t="s">
        <v>15</v>
      </c>
      <c r="D13" s="245" t="s">
        <v>90</v>
      </c>
      <c r="E13" s="235">
        <v>4</v>
      </c>
      <c r="F13" s="242"/>
      <c r="G13" s="238"/>
      <c r="H13" s="238"/>
      <c r="I13" s="240"/>
      <c r="J13" s="246"/>
      <c r="K13" s="240"/>
      <c r="L13" s="235"/>
      <c r="M13" s="241"/>
      <c r="N13" s="241"/>
      <c r="O13" s="143"/>
      <c r="P13" s="143"/>
      <c r="V13" s="61" t="s">
        <v>184</v>
      </c>
    </row>
    <row r="14" spans="1:16" ht="11.25">
      <c r="A14" s="247" t="s">
        <v>198</v>
      </c>
      <c r="B14" s="243" t="s">
        <v>197</v>
      </c>
      <c r="C14" s="242" t="s">
        <v>15</v>
      </c>
      <c r="D14" s="245" t="s">
        <v>90</v>
      </c>
      <c r="E14" s="235">
        <v>70</v>
      </c>
      <c r="F14" s="242"/>
      <c r="G14" s="238"/>
      <c r="H14" s="238"/>
      <c r="I14" s="240"/>
      <c r="J14" s="246"/>
      <c r="K14" s="240"/>
      <c r="L14" s="235"/>
      <c r="M14" s="241"/>
      <c r="N14" s="241"/>
      <c r="O14" s="143"/>
      <c r="P14" s="143"/>
    </row>
    <row r="15" spans="1:16" ht="10.5" customHeight="1">
      <c r="A15" s="235"/>
      <c r="B15" s="244" t="s">
        <v>67</v>
      </c>
      <c r="C15" s="235"/>
      <c r="D15" s="236"/>
      <c r="E15" s="235"/>
      <c r="F15" s="235"/>
      <c r="G15" s="237"/>
      <c r="H15" s="235"/>
      <c r="I15" s="239">
        <f>SUM(I8:I14)</f>
        <v>0</v>
      </c>
      <c r="J15" s="239"/>
      <c r="K15" s="239">
        <f>SUM(K8:K14)</f>
        <v>0</v>
      </c>
      <c r="L15" s="239"/>
      <c r="M15" s="239"/>
      <c r="N15" s="239"/>
      <c r="O15" s="143"/>
      <c r="P15" s="143"/>
    </row>
    <row r="16" spans="1:16" ht="11.25">
      <c r="A16" s="152"/>
      <c r="B16" s="152"/>
      <c r="C16" s="152"/>
      <c r="D16" s="233"/>
      <c r="E16" s="152"/>
      <c r="F16" s="152"/>
      <c r="G16" s="234"/>
      <c r="H16" s="152"/>
      <c r="I16" s="152"/>
      <c r="J16" s="152"/>
      <c r="K16" s="152"/>
      <c r="L16" s="152"/>
      <c r="M16" s="153"/>
      <c r="N16" s="153"/>
      <c r="O16" s="143"/>
      <c r="P16" s="143"/>
    </row>
    <row r="17" spans="1:16" ht="11.25">
      <c r="A17" s="82"/>
      <c r="B17" s="81"/>
      <c r="C17" s="82"/>
      <c r="D17" s="141"/>
      <c r="E17" s="82"/>
      <c r="F17" s="82"/>
      <c r="G17" s="85"/>
      <c r="H17" s="82"/>
      <c r="I17" s="77"/>
      <c r="J17" s="142"/>
      <c r="K17" s="77"/>
      <c r="L17" s="83"/>
      <c r="M17" s="143"/>
      <c r="N17" s="143"/>
      <c r="O17" s="143"/>
      <c r="P17" s="143"/>
    </row>
    <row r="18" spans="1:20" ht="22.5">
      <c r="A18" s="282"/>
      <c r="B18" s="283" t="s">
        <v>103</v>
      </c>
      <c r="C18" s="282"/>
      <c r="D18" s="284"/>
      <c r="E18" s="282"/>
      <c r="F18" s="282"/>
      <c r="G18" s="285"/>
      <c r="H18" s="282"/>
      <c r="I18" s="286">
        <f>I5+I15</f>
        <v>0</v>
      </c>
      <c r="J18" s="286"/>
      <c r="K18" s="286">
        <f aca="true" t="shared" si="0" ref="K18:T18">K5+K15</f>
        <v>0</v>
      </c>
      <c r="L18" s="286"/>
      <c r="M18" s="286"/>
      <c r="N18" s="286"/>
      <c r="O18" s="144">
        <f t="shared" si="0"/>
        <v>0</v>
      </c>
      <c r="P18" s="144">
        <f t="shared" si="0"/>
        <v>0</v>
      </c>
      <c r="Q18" s="144">
        <f t="shared" si="0"/>
        <v>0</v>
      </c>
      <c r="R18" s="144">
        <f t="shared" si="0"/>
        <v>0</v>
      </c>
      <c r="S18" s="144">
        <f t="shared" si="0"/>
        <v>0</v>
      </c>
      <c r="T18" s="144">
        <f t="shared" si="0"/>
        <v>0</v>
      </c>
    </row>
    <row r="19" spans="1:16" ht="11.25">
      <c r="A19" s="82"/>
      <c r="B19" s="81"/>
      <c r="C19" s="82"/>
      <c r="D19" s="141"/>
      <c r="E19" s="82"/>
      <c r="F19" s="82"/>
      <c r="G19" s="85"/>
      <c r="H19" s="82"/>
      <c r="I19" s="82"/>
      <c r="J19" s="145"/>
      <c r="K19" s="82"/>
      <c r="L19" s="83"/>
      <c r="M19" s="82"/>
      <c r="N19" s="82"/>
      <c r="O19" s="82"/>
      <c r="P19" s="82"/>
    </row>
    <row r="20" spans="1:253" s="64" customFormat="1" ht="11.25">
      <c r="A20" s="146"/>
      <c r="B20" s="81"/>
      <c r="C20" s="147"/>
      <c r="D20" s="75"/>
      <c r="E20" s="80"/>
      <c r="F20" s="80"/>
      <c r="G20" s="76"/>
      <c r="H20" s="77"/>
      <c r="I20" s="77"/>
      <c r="J20" s="148"/>
      <c r="K20" s="77"/>
      <c r="L20" s="147"/>
      <c r="M20" s="149"/>
      <c r="N20" s="149"/>
      <c r="O20" s="149"/>
      <c r="P20" s="149"/>
      <c r="Q20" s="63"/>
      <c r="R20" s="63"/>
      <c r="IN20" s="61"/>
      <c r="IO20" s="61"/>
      <c r="IP20" s="61"/>
      <c r="IQ20" s="61"/>
      <c r="IR20" s="61"/>
      <c r="IS20" s="61"/>
    </row>
    <row r="21" spans="1:3" ht="11.25">
      <c r="A21" s="150"/>
      <c r="B21" s="151"/>
      <c r="C21" s="150"/>
    </row>
    <row r="22" spans="1:16" ht="11.25">
      <c r="A22" s="302" t="s">
        <v>104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73"/>
      <c r="O22" s="73"/>
      <c r="P22" s="73"/>
    </row>
    <row r="23" spans="1:16" ht="12.75" customHeight="1">
      <c r="A23" s="78">
        <v>16</v>
      </c>
      <c r="B23" s="301" t="s">
        <v>70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73"/>
      <c r="O23" s="73"/>
      <c r="P23" s="73"/>
    </row>
    <row r="24" spans="1:16" ht="11.25">
      <c r="A24" s="78">
        <v>17</v>
      </c>
      <c r="B24" s="301" t="s">
        <v>105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73"/>
      <c r="O24" s="73"/>
      <c r="P24" s="73"/>
    </row>
    <row r="25" ht="11.25">
      <c r="R25" s="63"/>
    </row>
    <row r="45" ht="11.25">
      <c r="R45" s="63"/>
    </row>
  </sheetData>
  <sheetProtection/>
  <mergeCells count="3">
    <mergeCell ref="B24:M24"/>
    <mergeCell ref="A22:M22"/>
    <mergeCell ref="B23:M23"/>
  </mergeCells>
  <printOptions/>
  <pageMargins left="0.25" right="0.25" top="0.75" bottom="0.75" header="0.3" footer="0.3"/>
  <pageSetup fitToHeight="0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U109"/>
  <sheetViews>
    <sheetView zoomScale="110" zoomScaleNormal="110" zoomScalePageLayoutView="0" workbookViewId="0" topLeftCell="A1">
      <selection activeCell="R10" sqref="R10"/>
    </sheetView>
  </sheetViews>
  <sheetFormatPr defaultColWidth="12.57421875" defaultRowHeight="12.75"/>
  <cols>
    <col min="1" max="1" width="4.421875" style="61" customWidth="1"/>
    <col min="2" max="2" width="33.140625" style="61" customWidth="1"/>
    <col min="3" max="3" width="6.140625" style="61" customWidth="1"/>
    <col min="4" max="4" width="6.7109375" style="61" customWidth="1"/>
    <col min="5" max="6" width="0" style="61" hidden="1" customWidth="1"/>
    <col min="7" max="7" width="8.8515625" style="62" customWidth="1"/>
    <col min="8" max="8" width="9.421875" style="61" bestFit="1" customWidth="1"/>
    <col min="9" max="9" width="10.7109375" style="61" bestFit="1" customWidth="1"/>
    <col min="10" max="10" width="5.00390625" style="61" customWidth="1"/>
    <col min="11" max="11" width="11.421875" style="61" bestFit="1" customWidth="1"/>
    <col min="12" max="12" width="8.00390625" style="61" customWidth="1"/>
    <col min="13" max="13" width="10.7109375" style="61" bestFit="1" customWidth="1"/>
    <col min="14" max="14" width="11.28125" style="61" bestFit="1" customWidth="1"/>
    <col min="15" max="15" width="0" style="127" hidden="1" customWidth="1"/>
    <col min="16" max="16" width="0" style="61" hidden="1" customWidth="1"/>
    <col min="17" max="18" width="13.00390625" style="61" customWidth="1"/>
    <col min="19" max="16384" width="12.57421875" style="61" customWidth="1"/>
  </cols>
  <sheetData>
    <row r="1" spans="1:14" ht="23.25" customHeight="1">
      <c r="A1" s="160" t="s">
        <v>106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255" s="65" customFormat="1" ht="48" customHeight="1">
      <c r="A2" s="273" t="s">
        <v>1</v>
      </c>
      <c r="B2" s="273" t="s">
        <v>2</v>
      </c>
      <c r="C2" s="273" t="s">
        <v>73</v>
      </c>
      <c r="D2" s="273" t="s">
        <v>204</v>
      </c>
      <c r="E2" s="273" t="s">
        <v>107</v>
      </c>
      <c r="F2" s="273" t="s">
        <v>6</v>
      </c>
      <c r="G2" s="276" t="s">
        <v>7</v>
      </c>
      <c r="H2" s="273" t="s">
        <v>8</v>
      </c>
      <c r="I2" s="273" t="s">
        <v>9</v>
      </c>
      <c r="J2" s="273" t="s">
        <v>10</v>
      </c>
      <c r="K2" s="273" t="s">
        <v>11</v>
      </c>
      <c r="L2" s="227" t="s">
        <v>213</v>
      </c>
      <c r="M2" s="231" t="s">
        <v>214</v>
      </c>
      <c r="N2" s="231" t="s">
        <v>215</v>
      </c>
      <c r="O2" s="152"/>
      <c r="P2" s="152"/>
      <c r="Q2" s="153"/>
      <c r="R2" s="153"/>
      <c r="IS2" s="61"/>
      <c r="IT2" s="61"/>
      <c r="IU2" s="61"/>
    </row>
    <row r="3" spans="1:18" ht="22.5">
      <c r="A3" s="277" t="s">
        <v>22</v>
      </c>
      <c r="B3" s="66" t="s">
        <v>162</v>
      </c>
      <c r="C3" s="161" t="s">
        <v>108</v>
      </c>
      <c r="D3" s="156">
        <v>42</v>
      </c>
      <c r="E3" s="162"/>
      <c r="F3" s="72"/>
      <c r="G3" s="163"/>
      <c r="H3" s="164"/>
      <c r="I3" s="164"/>
      <c r="J3" s="165"/>
      <c r="K3" s="164"/>
      <c r="L3" s="262"/>
      <c r="M3" s="166"/>
      <c r="N3" s="166"/>
      <c r="O3" s="127">
        <v>63</v>
      </c>
      <c r="P3" s="158">
        <f>O3/17*24</f>
        <v>88.94117647058823</v>
      </c>
      <c r="Q3" s="155"/>
      <c r="R3" s="64"/>
    </row>
    <row r="4" spans="1:16" s="65" customFormat="1" ht="11.25">
      <c r="A4" s="277"/>
      <c r="B4" s="135" t="s">
        <v>67</v>
      </c>
      <c r="C4" s="167"/>
      <c r="D4" s="168"/>
      <c r="E4" s="168"/>
      <c r="F4" s="168"/>
      <c r="G4" s="169"/>
      <c r="H4" s="170"/>
      <c r="I4" s="170">
        <f>SUM(I3:I3)</f>
        <v>0</v>
      </c>
      <c r="J4" s="170"/>
      <c r="K4" s="170">
        <f>SUM(K3:K3)</f>
        <v>0</v>
      </c>
      <c r="L4" s="170"/>
      <c r="M4" s="170"/>
      <c r="N4" s="170"/>
      <c r="O4" s="132"/>
      <c r="P4" s="154"/>
    </row>
    <row r="5" spans="1:16" s="64" customFormat="1" ht="11.25">
      <c r="A5" s="146"/>
      <c r="B5" s="61"/>
      <c r="C5" s="171"/>
      <c r="D5" s="172"/>
      <c r="E5" s="172"/>
      <c r="F5" s="172"/>
      <c r="G5" s="173"/>
      <c r="H5" s="174"/>
      <c r="I5" s="174"/>
      <c r="J5" s="175"/>
      <c r="K5" s="174"/>
      <c r="L5" s="176"/>
      <c r="M5" s="177"/>
      <c r="N5" s="177"/>
      <c r="O5" s="63"/>
      <c r="P5" s="157"/>
    </row>
    <row r="6" spans="1:15" s="64" customFormat="1" ht="11.25">
      <c r="A6" s="146"/>
      <c r="B6" s="81"/>
      <c r="C6" s="147"/>
      <c r="D6" s="80"/>
      <c r="E6" s="80"/>
      <c r="F6" s="80"/>
      <c r="G6" s="76"/>
      <c r="H6" s="77"/>
      <c r="I6" s="77"/>
      <c r="J6" s="148"/>
      <c r="K6" s="77"/>
      <c r="L6" s="147"/>
      <c r="M6" s="149"/>
      <c r="N6" s="149"/>
      <c r="O6" s="63"/>
    </row>
    <row r="7" spans="1:15" ht="45">
      <c r="A7" s="287"/>
      <c r="B7" s="304" t="s">
        <v>68</v>
      </c>
      <c r="C7" s="304"/>
      <c r="D7" s="304"/>
      <c r="E7" s="304"/>
      <c r="F7" s="304"/>
      <c r="G7" s="304"/>
      <c r="H7" s="304"/>
      <c r="I7" s="304"/>
      <c r="J7" s="304"/>
      <c r="K7" s="304"/>
      <c r="L7" s="288" t="s">
        <v>69</v>
      </c>
      <c r="M7" s="127"/>
      <c r="O7" s="61"/>
    </row>
    <row r="8" spans="1:15" ht="11.25">
      <c r="A8" s="289" t="s">
        <v>22</v>
      </c>
      <c r="B8" s="303" t="s">
        <v>70</v>
      </c>
      <c r="C8" s="303"/>
      <c r="D8" s="303"/>
      <c r="E8" s="303"/>
      <c r="F8" s="303"/>
      <c r="G8" s="303"/>
      <c r="H8" s="303"/>
      <c r="I8" s="303"/>
      <c r="J8" s="303"/>
      <c r="K8" s="303"/>
      <c r="L8" s="159"/>
      <c r="M8" s="127"/>
      <c r="O8" s="61"/>
    </row>
    <row r="89" ht="11.25">
      <c r="T89" s="64"/>
    </row>
    <row r="109" ht="11.25">
      <c r="T109" s="64"/>
    </row>
  </sheetData>
  <sheetProtection/>
  <mergeCells count="2">
    <mergeCell ref="B8:K8"/>
    <mergeCell ref="B7:K7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5"/>
  <sheetViews>
    <sheetView zoomScale="110" zoomScaleNormal="110" zoomScalePageLayoutView="0" workbookViewId="0" topLeftCell="A1">
      <selection activeCell="AB16" sqref="AB16"/>
    </sheetView>
  </sheetViews>
  <sheetFormatPr defaultColWidth="12.57421875" defaultRowHeight="12.75"/>
  <cols>
    <col min="1" max="1" width="5.57421875" style="1" customWidth="1"/>
    <col min="2" max="2" width="31.7109375" style="1" customWidth="1"/>
    <col min="3" max="3" width="0" style="178" hidden="1" customWidth="1"/>
    <col min="4" max="4" width="5.7109375" style="1" customWidth="1"/>
    <col min="5" max="7" width="0" style="1" hidden="1" customWidth="1"/>
    <col min="8" max="8" width="8.7109375" style="4" customWidth="1"/>
    <col min="9" max="9" width="8.7109375" style="45" customWidth="1"/>
    <col min="10" max="10" width="10.00390625" style="1" customWidth="1"/>
    <col min="11" max="11" width="13.00390625" style="1" customWidth="1"/>
    <col min="12" max="12" width="6.28125" style="1" customWidth="1"/>
    <col min="13" max="13" width="13.00390625" style="1" customWidth="1"/>
    <col min="14" max="14" width="8.28125" style="4" customWidth="1"/>
    <col min="15" max="15" width="12.7109375" style="1" customWidth="1"/>
    <col min="16" max="16" width="14.7109375" style="1" customWidth="1"/>
    <col min="17" max="19" width="0" style="10" hidden="1" customWidth="1"/>
    <col min="20" max="25" width="0" style="1" hidden="1" customWidth="1"/>
    <col min="26" max="16384" width="12.57421875" style="1" customWidth="1"/>
  </cols>
  <sheetData>
    <row r="1" spans="1:16" ht="30.75" customHeight="1">
      <c r="A1" s="300" t="s">
        <v>202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4" ht="11.25">
      <c r="A2" s="179"/>
      <c r="B2" s="179"/>
      <c r="C2" s="180"/>
      <c r="D2" s="179"/>
      <c r="E2" s="179"/>
      <c r="F2" s="179"/>
      <c r="G2" s="179"/>
      <c r="H2" s="181"/>
      <c r="I2" s="179"/>
      <c r="J2" s="179"/>
      <c r="K2" s="179"/>
      <c r="L2" s="179"/>
      <c r="M2" s="179"/>
      <c r="N2" s="179"/>
    </row>
    <row r="3" spans="1:21" s="10" customFormat="1" ht="34.5" customHeight="1">
      <c r="A3" s="227" t="s">
        <v>1</v>
      </c>
      <c r="B3" s="227" t="s">
        <v>2</v>
      </c>
      <c r="C3" s="264" t="s">
        <v>109</v>
      </c>
      <c r="D3" s="227" t="s">
        <v>73</v>
      </c>
      <c r="E3" s="227" t="s">
        <v>110</v>
      </c>
      <c r="F3" s="227" t="s">
        <v>101</v>
      </c>
      <c r="G3" s="227" t="s">
        <v>111</v>
      </c>
      <c r="H3" s="290" t="s">
        <v>203</v>
      </c>
      <c r="I3" s="230" t="s">
        <v>7</v>
      </c>
      <c r="J3" s="227" t="s">
        <v>8</v>
      </c>
      <c r="K3" s="227" t="s">
        <v>9</v>
      </c>
      <c r="L3" s="227" t="s">
        <v>10</v>
      </c>
      <c r="M3" s="227" t="s">
        <v>11</v>
      </c>
      <c r="N3" s="227" t="s">
        <v>213</v>
      </c>
      <c r="O3" s="231" t="s">
        <v>214</v>
      </c>
      <c r="P3" s="231" t="s">
        <v>215</v>
      </c>
      <c r="Q3" s="182"/>
      <c r="R3" s="182"/>
      <c r="S3" s="182"/>
      <c r="T3" s="183"/>
      <c r="U3" s="183"/>
    </row>
    <row r="4" spans="1:19" ht="11.25">
      <c r="A4" s="265" t="s">
        <v>27</v>
      </c>
      <c r="B4" s="31" t="s">
        <v>114</v>
      </c>
      <c r="C4" s="184"/>
      <c r="D4" s="22" t="s">
        <v>15</v>
      </c>
      <c r="E4" s="190"/>
      <c r="F4" s="100"/>
      <c r="G4" s="185"/>
      <c r="H4" s="134">
        <v>10</v>
      </c>
      <c r="I4" s="186"/>
      <c r="J4" s="50"/>
      <c r="K4" s="50"/>
      <c r="L4" s="51"/>
      <c r="M4" s="50"/>
      <c r="N4" s="156"/>
      <c r="O4" s="53"/>
      <c r="P4" s="53"/>
      <c r="Q4" s="187">
        <v>30</v>
      </c>
      <c r="R4" s="188">
        <f aca="true" t="shared" si="0" ref="R4:R10">Q4/22*24</f>
        <v>32.72727272727273</v>
      </c>
      <c r="S4" s="188"/>
    </row>
    <row r="5" spans="1:19" ht="11.25">
      <c r="A5" s="265" t="s">
        <v>29</v>
      </c>
      <c r="B5" s="31" t="s">
        <v>115</v>
      </c>
      <c r="C5" s="184"/>
      <c r="D5" s="22" t="s">
        <v>15</v>
      </c>
      <c r="E5" s="190"/>
      <c r="F5" s="191"/>
      <c r="G5" s="185"/>
      <c r="H5" s="134">
        <v>6</v>
      </c>
      <c r="I5" s="186"/>
      <c r="J5" s="50"/>
      <c r="K5" s="50"/>
      <c r="L5" s="51"/>
      <c r="M5" s="50"/>
      <c r="N5" s="156"/>
      <c r="O5" s="53"/>
      <c r="P5" s="53"/>
      <c r="Q5" s="187">
        <v>1</v>
      </c>
      <c r="R5" s="188">
        <f t="shared" si="0"/>
        <v>1.0909090909090908</v>
      </c>
      <c r="S5" s="188"/>
    </row>
    <row r="6" spans="1:21" ht="11.25">
      <c r="A6" s="265" t="s">
        <v>165</v>
      </c>
      <c r="B6" s="97" t="s">
        <v>168</v>
      </c>
      <c r="C6" s="184"/>
      <c r="D6" s="22" t="s">
        <v>15</v>
      </c>
      <c r="E6" s="192"/>
      <c r="F6" s="18"/>
      <c r="G6" s="18"/>
      <c r="H6" s="134">
        <v>5</v>
      </c>
      <c r="I6" s="186"/>
      <c r="J6" s="50"/>
      <c r="K6" s="50"/>
      <c r="L6" s="51"/>
      <c r="M6" s="50"/>
      <c r="N6" s="156"/>
      <c r="O6" s="53"/>
      <c r="P6" s="53"/>
      <c r="Q6" s="187">
        <v>12</v>
      </c>
      <c r="R6" s="188">
        <f t="shared" si="0"/>
        <v>13.09090909090909</v>
      </c>
      <c r="S6" s="188"/>
      <c r="T6" s="193"/>
      <c r="U6" s="1" t="s">
        <v>116</v>
      </c>
    </row>
    <row r="7" spans="1:20" ht="11.25">
      <c r="A7" s="265" t="s">
        <v>166</v>
      </c>
      <c r="B7" s="97" t="s">
        <v>169</v>
      </c>
      <c r="C7" s="184"/>
      <c r="D7" s="22" t="s">
        <v>15</v>
      </c>
      <c r="E7" s="192"/>
      <c r="F7" s="18"/>
      <c r="G7" s="18"/>
      <c r="H7" s="134">
        <v>2</v>
      </c>
      <c r="I7" s="186"/>
      <c r="J7" s="50"/>
      <c r="K7" s="50"/>
      <c r="L7" s="51"/>
      <c r="M7" s="50"/>
      <c r="N7" s="156"/>
      <c r="O7" s="53"/>
      <c r="P7" s="53"/>
      <c r="Q7" s="187"/>
      <c r="R7" s="188"/>
      <c r="S7" s="188"/>
      <c r="T7" s="193"/>
    </row>
    <row r="8" spans="1:20" ht="11.25">
      <c r="A8" s="265" t="s">
        <v>167</v>
      </c>
      <c r="B8" s="97" t="s">
        <v>170</v>
      </c>
      <c r="C8" s="184"/>
      <c r="D8" s="22" t="s">
        <v>15</v>
      </c>
      <c r="E8" s="192"/>
      <c r="F8" s="18"/>
      <c r="G8" s="18"/>
      <c r="H8" s="134">
        <v>2</v>
      </c>
      <c r="I8" s="186"/>
      <c r="J8" s="50"/>
      <c r="K8" s="50"/>
      <c r="L8" s="51"/>
      <c r="M8" s="50"/>
      <c r="N8" s="156"/>
      <c r="O8" s="53"/>
      <c r="P8" s="53"/>
      <c r="Q8" s="187"/>
      <c r="R8" s="188"/>
      <c r="S8" s="188"/>
      <c r="T8" s="193"/>
    </row>
    <row r="9" spans="1:20" ht="11.25">
      <c r="A9" s="265" t="s">
        <v>42</v>
      </c>
      <c r="B9" s="97" t="s">
        <v>164</v>
      </c>
      <c r="C9" s="184"/>
      <c r="D9" s="22" t="s">
        <v>15</v>
      </c>
      <c r="E9" s="192"/>
      <c r="F9" s="18"/>
      <c r="G9" s="18"/>
      <c r="H9" s="134">
        <v>3</v>
      </c>
      <c r="I9" s="186"/>
      <c r="J9" s="50"/>
      <c r="K9" s="50"/>
      <c r="L9" s="51"/>
      <c r="M9" s="50"/>
      <c r="N9" s="156"/>
      <c r="O9" s="53"/>
      <c r="P9" s="53"/>
      <c r="Q9" s="187"/>
      <c r="R9" s="188"/>
      <c r="S9" s="188"/>
      <c r="T9" s="193"/>
    </row>
    <row r="10" spans="1:20" ht="11.25">
      <c r="A10" s="265" t="s">
        <v>43</v>
      </c>
      <c r="B10" s="97" t="s">
        <v>163</v>
      </c>
      <c r="C10" s="184"/>
      <c r="D10" s="22" t="s">
        <v>15</v>
      </c>
      <c r="E10" s="192"/>
      <c r="F10" s="18"/>
      <c r="G10" s="18"/>
      <c r="H10" s="134">
        <v>20</v>
      </c>
      <c r="I10" s="186"/>
      <c r="J10" s="50"/>
      <c r="K10" s="50"/>
      <c r="L10" s="51"/>
      <c r="M10" s="50"/>
      <c r="N10" s="156"/>
      <c r="O10" s="53"/>
      <c r="P10" s="53"/>
      <c r="Q10" s="187">
        <v>0</v>
      </c>
      <c r="R10" s="188">
        <f t="shared" si="0"/>
        <v>0</v>
      </c>
      <c r="S10" s="188"/>
      <c r="T10" s="193"/>
    </row>
    <row r="11" spans="1:20" s="10" customFormat="1" ht="11.25">
      <c r="A11" s="265"/>
      <c r="B11" s="194" t="s">
        <v>67</v>
      </c>
      <c r="C11" s="195"/>
      <c r="D11" s="196"/>
      <c r="E11" s="18"/>
      <c r="F11" s="18"/>
      <c r="G11" s="197"/>
      <c r="H11" s="189"/>
      <c r="I11" s="198"/>
      <c r="J11" s="124"/>
      <c r="K11" s="124">
        <f>SUM(K4:K10)</f>
        <v>0</v>
      </c>
      <c r="L11" s="124"/>
      <c r="M11" s="124">
        <f>SUM(M4:M10)</f>
        <v>0</v>
      </c>
      <c r="N11" s="124"/>
      <c r="O11" s="124"/>
      <c r="P11" s="124"/>
      <c r="Q11" s="188"/>
      <c r="R11" s="188"/>
      <c r="S11" s="188"/>
      <c r="T11" s="199"/>
    </row>
    <row r="12" spans="1:20" s="2" customFormat="1" ht="11.25">
      <c r="A12" s="114"/>
      <c r="B12" s="200"/>
      <c r="C12" s="201"/>
      <c r="D12" s="202"/>
      <c r="E12" s="203"/>
      <c r="F12" s="203"/>
      <c r="G12" s="203"/>
      <c r="H12" s="111"/>
      <c r="I12" s="117"/>
      <c r="J12" s="118"/>
      <c r="K12" s="118"/>
      <c r="L12" s="121"/>
      <c r="M12" s="118"/>
      <c r="N12" s="111"/>
      <c r="O12" s="122"/>
      <c r="P12" s="122"/>
      <c r="Q12" s="204"/>
      <c r="R12" s="205"/>
      <c r="S12" s="205"/>
      <c r="T12" s="206"/>
    </row>
    <row r="13" spans="1:16" ht="22.5">
      <c r="A13" s="266"/>
      <c r="B13" s="305" t="s">
        <v>117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271" t="s">
        <v>69</v>
      </c>
    </row>
    <row r="14" spans="1:16" ht="11.25">
      <c r="A14" s="267">
        <v>2</v>
      </c>
      <c r="B14" s="299" t="s">
        <v>118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123"/>
    </row>
    <row r="15" spans="1:16" ht="11.25">
      <c r="A15" s="267">
        <v>4</v>
      </c>
      <c r="B15" s="299" t="s">
        <v>119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123"/>
    </row>
    <row r="16" spans="1:16" ht="11.25">
      <c r="A16" s="267">
        <v>5</v>
      </c>
      <c r="B16" s="299" t="s">
        <v>70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123"/>
    </row>
    <row r="17" spans="1:16" ht="11.25">
      <c r="A17" s="267">
        <v>6</v>
      </c>
      <c r="B17" s="299" t="s">
        <v>120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10"/>
    </row>
    <row r="18" spans="1:16" ht="11.25">
      <c r="A18" s="267">
        <v>7</v>
      </c>
      <c r="B18" s="299" t="s">
        <v>121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10"/>
    </row>
    <row r="19" spans="1:16" ht="11.25">
      <c r="A19" s="267">
        <v>17</v>
      </c>
      <c r="B19" s="299" t="s">
        <v>122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6"/>
    </row>
    <row r="45" ht="11.25">
      <c r="S45" s="11"/>
    </row>
    <row r="65" ht="11.25">
      <c r="S65" s="11"/>
    </row>
  </sheetData>
  <sheetProtection/>
  <mergeCells count="8">
    <mergeCell ref="B19:O19"/>
    <mergeCell ref="B16:O16"/>
    <mergeCell ref="B17:O17"/>
    <mergeCell ref="B18:O18"/>
    <mergeCell ref="A1:P1"/>
    <mergeCell ref="B13:O13"/>
    <mergeCell ref="B14:O14"/>
    <mergeCell ref="B15:O15"/>
  </mergeCells>
  <printOptions/>
  <pageMargins left="0.25" right="0.25" top="0.75" bottom="0.75" header="0.3" footer="0.3"/>
  <pageSetup fitToHeight="0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H38"/>
  <sheetViews>
    <sheetView zoomScale="110" zoomScaleNormal="110" zoomScalePageLayoutView="0" workbookViewId="0" topLeftCell="A1">
      <selection activeCell="W8" sqref="W8"/>
    </sheetView>
  </sheetViews>
  <sheetFormatPr defaultColWidth="12.57421875" defaultRowHeight="12.75"/>
  <cols>
    <col min="1" max="1" width="3.7109375" style="1" customWidth="1"/>
    <col min="2" max="2" width="33.00390625" style="1" customWidth="1"/>
    <col min="3" max="3" width="7.140625" style="1" customWidth="1"/>
    <col min="4" max="4" width="5.421875" style="1" customWidth="1"/>
    <col min="5" max="7" width="0" style="1" hidden="1" customWidth="1"/>
    <col min="8" max="8" width="7.140625" style="1" customWidth="1"/>
    <col min="9" max="9" width="10.421875" style="45" customWidth="1"/>
    <col min="10" max="10" width="10.7109375" style="1" customWidth="1"/>
    <col min="11" max="11" width="13.00390625" style="1" customWidth="1"/>
    <col min="12" max="12" width="4.57421875" style="1" customWidth="1"/>
    <col min="13" max="13" width="14.140625" style="1" customWidth="1"/>
    <col min="14" max="14" width="9.421875" style="4" customWidth="1"/>
    <col min="15" max="15" width="13.421875" style="1" customWidth="1"/>
    <col min="16" max="16" width="14.140625" style="1" customWidth="1"/>
    <col min="17" max="17" width="0" style="4" hidden="1" customWidth="1"/>
    <col min="18" max="20" width="0" style="1" hidden="1" customWidth="1"/>
    <col min="21" max="21" width="0" style="17" hidden="1" customWidth="1"/>
    <col min="22" max="16384" width="12.57421875" style="1" customWidth="1"/>
  </cols>
  <sheetData>
    <row r="1" spans="1:17" ht="37.5" customHeight="1">
      <c r="A1" s="307" t="s">
        <v>212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Q1" s="1"/>
    </row>
    <row r="2" spans="1:242" s="10" customFormat="1" ht="34.5" customHeight="1">
      <c r="A2" s="227" t="s">
        <v>1</v>
      </c>
      <c r="B2" s="227" t="s">
        <v>2</v>
      </c>
      <c r="C2" s="227" t="s">
        <v>216</v>
      </c>
      <c r="D2" s="227" t="s">
        <v>73</v>
      </c>
      <c r="E2" s="227" t="s">
        <v>124</v>
      </c>
      <c r="F2" s="227" t="s">
        <v>125</v>
      </c>
      <c r="G2" s="227"/>
      <c r="H2" s="227" t="s">
        <v>211</v>
      </c>
      <c r="I2" s="230" t="s">
        <v>7</v>
      </c>
      <c r="J2" s="227" t="s">
        <v>8</v>
      </c>
      <c r="K2" s="227" t="s">
        <v>9</v>
      </c>
      <c r="L2" s="227" t="s">
        <v>10</v>
      </c>
      <c r="M2" s="227" t="s">
        <v>11</v>
      </c>
      <c r="N2" s="227" t="s">
        <v>213</v>
      </c>
      <c r="O2" s="231" t="s">
        <v>214</v>
      </c>
      <c r="P2" s="231" t="s">
        <v>215</v>
      </c>
      <c r="Q2" s="182" t="s">
        <v>13</v>
      </c>
      <c r="R2" s="182"/>
      <c r="S2" s="10" t="s">
        <v>5</v>
      </c>
      <c r="U2" s="17"/>
      <c r="IE2" s="1"/>
      <c r="IF2" s="1"/>
      <c r="IG2" s="1"/>
      <c r="IH2" s="1"/>
    </row>
    <row r="3" spans="1:21" ht="11.25">
      <c r="A3" s="292" t="s">
        <v>21</v>
      </c>
      <c r="B3" s="31" t="s">
        <v>126</v>
      </c>
      <c r="C3" s="213">
        <v>900</v>
      </c>
      <c r="D3" s="213" t="s">
        <v>96</v>
      </c>
      <c r="E3" s="214">
        <v>30</v>
      </c>
      <c r="F3" s="52">
        <f>C3/E3</f>
        <v>30</v>
      </c>
      <c r="G3" s="26"/>
      <c r="H3" s="189">
        <v>30</v>
      </c>
      <c r="I3" s="49"/>
      <c r="J3" s="50"/>
      <c r="K3" s="50"/>
      <c r="L3" s="51"/>
      <c r="M3" s="50"/>
      <c r="N3" s="139"/>
      <c r="O3" s="53"/>
      <c r="P3" s="53"/>
      <c r="R3" s="187">
        <f>Q3/22*24</f>
        <v>0</v>
      </c>
      <c r="S3" s="1">
        <v>24</v>
      </c>
      <c r="T3" s="1">
        <f>S3/20*24</f>
        <v>28.799999999999997</v>
      </c>
      <c r="U3" s="17">
        <f>R3+T3</f>
        <v>28.799999999999997</v>
      </c>
    </row>
    <row r="4" spans="1:21" ht="22.5">
      <c r="A4" s="292" t="s">
        <v>45</v>
      </c>
      <c r="B4" s="31" t="s">
        <v>127</v>
      </c>
      <c r="C4" s="22">
        <v>1920</v>
      </c>
      <c r="D4" s="22" t="s">
        <v>96</v>
      </c>
      <c r="E4" s="212">
        <v>16</v>
      </c>
      <c r="F4" s="52">
        <f>C4/E4</f>
        <v>120</v>
      </c>
      <c r="G4" s="92"/>
      <c r="H4" s="189">
        <v>120</v>
      </c>
      <c r="I4" s="49"/>
      <c r="J4" s="50"/>
      <c r="K4" s="50"/>
      <c r="L4" s="51"/>
      <c r="M4" s="50"/>
      <c r="N4" s="156"/>
      <c r="O4" s="53"/>
      <c r="P4" s="53"/>
      <c r="R4" s="187">
        <f>Q4/22*24</f>
        <v>0</v>
      </c>
      <c r="S4" s="1">
        <v>251</v>
      </c>
      <c r="T4" s="1">
        <f>S4/20*24</f>
        <v>301.20000000000005</v>
      </c>
      <c r="U4" s="17">
        <f>R4+T4</f>
        <v>301.20000000000005</v>
      </c>
    </row>
    <row r="5" spans="1:21" ht="11.25">
      <c r="A5" s="292" t="s">
        <v>46</v>
      </c>
      <c r="B5" s="31" t="s">
        <v>128</v>
      </c>
      <c r="C5" s="22">
        <v>500</v>
      </c>
      <c r="D5" s="22" t="s">
        <v>96</v>
      </c>
      <c r="E5" s="212">
        <v>50</v>
      </c>
      <c r="F5" s="52">
        <f>C5/E5</f>
        <v>10</v>
      </c>
      <c r="G5" s="26"/>
      <c r="H5" s="189">
        <v>10</v>
      </c>
      <c r="I5" s="49"/>
      <c r="J5" s="50"/>
      <c r="K5" s="50"/>
      <c r="L5" s="51"/>
      <c r="M5" s="50"/>
      <c r="N5" s="134"/>
      <c r="O5" s="53"/>
      <c r="P5" s="53"/>
      <c r="R5" s="187">
        <f>Q5/22*24</f>
        <v>0</v>
      </c>
      <c r="S5" s="1">
        <v>18</v>
      </c>
      <c r="T5" s="1">
        <f>S5/20*24</f>
        <v>21.6</v>
      </c>
      <c r="U5" s="17">
        <f>R5+T5</f>
        <v>21.6</v>
      </c>
    </row>
    <row r="6" spans="1:21" ht="11.25">
      <c r="A6" s="292" t="s">
        <v>47</v>
      </c>
      <c r="B6" s="31" t="s">
        <v>129</v>
      </c>
      <c r="C6" s="22">
        <v>940</v>
      </c>
      <c r="D6" s="22" t="s">
        <v>96</v>
      </c>
      <c r="E6" s="212">
        <v>50</v>
      </c>
      <c r="F6" s="52">
        <f>C6/E6</f>
        <v>18.8</v>
      </c>
      <c r="G6" s="26"/>
      <c r="H6" s="189">
        <v>20</v>
      </c>
      <c r="I6" s="49"/>
      <c r="J6" s="50"/>
      <c r="K6" s="50"/>
      <c r="L6" s="51"/>
      <c r="M6" s="50"/>
      <c r="N6" s="134"/>
      <c r="O6" s="53"/>
      <c r="P6" s="53"/>
      <c r="R6" s="187">
        <f>Q6/22*24</f>
        <v>0</v>
      </c>
      <c r="S6" s="1">
        <v>8</v>
      </c>
      <c r="T6" s="1">
        <f>S6/20*24</f>
        <v>9.600000000000001</v>
      </c>
      <c r="U6" s="17">
        <f>R6+T6</f>
        <v>9.600000000000001</v>
      </c>
    </row>
    <row r="7" spans="1:21" s="10" customFormat="1" ht="17.25" customHeight="1">
      <c r="A7" s="293"/>
      <c r="B7" s="207" t="s">
        <v>67</v>
      </c>
      <c r="C7" s="216"/>
      <c r="D7" s="196"/>
      <c r="E7" s="196"/>
      <c r="F7" s="216"/>
      <c r="G7" s="103"/>
      <c r="H7" s="18"/>
      <c r="I7" s="208"/>
      <c r="J7" s="124"/>
      <c r="K7" s="124">
        <f>SUM(K3:K6)</f>
        <v>0</v>
      </c>
      <c r="L7" s="124"/>
      <c r="M7" s="124">
        <f>SUM(M3:M6)</f>
        <v>0</v>
      </c>
      <c r="N7" s="124"/>
      <c r="O7" s="124"/>
      <c r="P7" s="124"/>
      <c r="Q7" s="17"/>
      <c r="R7" s="188"/>
      <c r="U7" s="17"/>
    </row>
    <row r="8" spans="1:18" ht="11.25">
      <c r="A8" s="4"/>
      <c r="D8" s="2"/>
      <c r="I8" s="1"/>
      <c r="N8" s="1"/>
      <c r="Q8" s="1"/>
      <c r="R8" s="4"/>
    </row>
    <row r="9" spans="1:18" ht="22.5">
      <c r="A9" s="217"/>
      <c r="B9" s="306" t="s">
        <v>130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54" t="s">
        <v>69</v>
      </c>
      <c r="R9" s="4"/>
    </row>
    <row r="10" spans="1:18" ht="28.5" customHeight="1">
      <c r="A10" s="217" t="s">
        <v>18</v>
      </c>
      <c r="B10" s="299" t="s">
        <v>131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59"/>
      <c r="R10" s="4"/>
    </row>
    <row r="11" spans="1:18" ht="35.25" customHeight="1">
      <c r="A11" s="217" t="s">
        <v>19</v>
      </c>
      <c r="B11" s="299" t="s">
        <v>132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59"/>
      <c r="R11" s="4"/>
    </row>
    <row r="12" spans="1:18" ht="11.25">
      <c r="A12" s="217" t="s">
        <v>25</v>
      </c>
      <c r="B12" s="299" t="s">
        <v>133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59"/>
      <c r="R12" s="4"/>
    </row>
    <row r="13" spans="1:18" ht="15" customHeight="1">
      <c r="A13" s="217"/>
      <c r="B13" s="297" t="s">
        <v>134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43"/>
      <c r="R13" s="4"/>
    </row>
    <row r="14" spans="1:18" ht="28.5" customHeight="1">
      <c r="A14" s="217" t="s">
        <v>14</v>
      </c>
      <c r="B14" s="298" t="s">
        <v>135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59"/>
      <c r="R14" s="4"/>
    </row>
    <row r="15" spans="1:18" ht="31.5" customHeight="1">
      <c r="A15" s="217" t="s">
        <v>16</v>
      </c>
      <c r="B15" s="298" t="s">
        <v>136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59"/>
      <c r="R15" s="4"/>
    </row>
    <row r="16" spans="1:18" ht="11.25">
      <c r="A16" s="217" t="s">
        <v>18</v>
      </c>
      <c r="B16" s="299" t="s">
        <v>137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59"/>
      <c r="R16" s="4"/>
    </row>
    <row r="17" spans="1:17" ht="11.25">
      <c r="A17" s="217" t="s">
        <v>19</v>
      </c>
      <c r="B17" s="299" t="s">
        <v>100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11"/>
    </row>
    <row r="18" spans="1:17" ht="11.25">
      <c r="A18" s="217" t="s">
        <v>20</v>
      </c>
      <c r="B18" s="299" t="s">
        <v>70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11"/>
    </row>
    <row r="19" spans="1:18" ht="12.75" customHeight="1">
      <c r="A19" s="4"/>
      <c r="B19" s="218"/>
      <c r="D19" s="219"/>
      <c r="E19" s="218"/>
      <c r="F19" s="218"/>
      <c r="G19" s="219"/>
      <c r="H19" s="219"/>
      <c r="I19" s="219"/>
      <c r="J19" s="219"/>
      <c r="K19" s="219"/>
      <c r="L19" s="219"/>
      <c r="M19" s="219"/>
      <c r="N19" s="219"/>
      <c r="O19" s="7"/>
      <c r="Q19" s="218"/>
      <c r="R19" s="4"/>
    </row>
    <row r="20" spans="1:18" ht="38.25" customHeight="1">
      <c r="A20" s="217"/>
      <c r="B20" s="297" t="s">
        <v>138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15" t="s">
        <v>69</v>
      </c>
      <c r="R20" s="4"/>
    </row>
    <row r="21" spans="1:18" ht="40.5" customHeight="1">
      <c r="A21" s="217" t="s">
        <v>16</v>
      </c>
      <c r="B21" s="299" t="s">
        <v>139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59"/>
      <c r="R21" s="4"/>
    </row>
    <row r="22" spans="1:18" ht="12.75" customHeight="1">
      <c r="A22" s="217"/>
      <c r="B22" s="297" t="s">
        <v>134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20"/>
      <c r="R22" s="4"/>
    </row>
    <row r="23" spans="1:18" ht="11.25">
      <c r="A23" s="217" t="s">
        <v>30</v>
      </c>
      <c r="B23" s="299" t="s">
        <v>140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59"/>
      <c r="R23" s="4"/>
    </row>
    <row r="24" spans="1:18" ht="12.75" customHeight="1">
      <c r="A24" s="217" t="s">
        <v>31</v>
      </c>
      <c r="B24" s="299" t="s">
        <v>141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59"/>
      <c r="R24" s="4"/>
    </row>
    <row r="25" spans="1:18" ht="11.25">
      <c r="A25" s="217" t="s">
        <v>32</v>
      </c>
      <c r="B25" s="299" t="s">
        <v>142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59"/>
      <c r="R25" s="4"/>
    </row>
    <row r="26" spans="1:18" ht="11.25">
      <c r="A26" s="217" t="s">
        <v>33</v>
      </c>
      <c r="B26" s="299" t="s">
        <v>143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59"/>
      <c r="R26" s="4"/>
    </row>
    <row r="27" spans="1:18" ht="11.25">
      <c r="A27" s="217" t="s">
        <v>34</v>
      </c>
      <c r="B27" s="299" t="s">
        <v>144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59"/>
      <c r="R27" s="4"/>
    </row>
    <row r="28" spans="1:18" ht="11.25">
      <c r="A28" s="217" t="s">
        <v>35</v>
      </c>
      <c r="B28" s="299" t="s">
        <v>145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59"/>
      <c r="R28" s="4"/>
    </row>
    <row r="29" spans="1:18" ht="11.25">
      <c r="A29" s="4"/>
      <c r="B29" s="218"/>
      <c r="D29" s="219"/>
      <c r="E29" s="218"/>
      <c r="F29" s="218"/>
      <c r="G29" s="219"/>
      <c r="H29" s="219"/>
      <c r="I29" s="219"/>
      <c r="J29" s="219"/>
      <c r="K29" s="219"/>
      <c r="L29" s="219"/>
      <c r="M29" s="219"/>
      <c r="N29" s="219"/>
      <c r="O29" s="7"/>
      <c r="Q29" s="218"/>
      <c r="R29" s="4"/>
    </row>
    <row r="30" spans="1:18" ht="37.5" customHeight="1">
      <c r="A30" s="217"/>
      <c r="B30" s="297" t="s">
        <v>146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15" t="s">
        <v>69</v>
      </c>
      <c r="R30" s="4"/>
    </row>
    <row r="31" spans="1:18" ht="61.5" customHeight="1">
      <c r="A31" s="217" t="s">
        <v>22</v>
      </c>
      <c r="B31" s="299" t="s">
        <v>147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59"/>
      <c r="R31" s="4"/>
    </row>
    <row r="32" spans="1:18" ht="12.75" customHeight="1">
      <c r="A32" s="217"/>
      <c r="B32" s="297" t="s">
        <v>134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21"/>
      <c r="R32" s="4"/>
    </row>
    <row r="33" spans="1:18" ht="11.25">
      <c r="A33" s="217" t="s">
        <v>23</v>
      </c>
      <c r="B33" s="299" t="s">
        <v>148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59"/>
      <c r="R33" s="4"/>
    </row>
    <row r="34" spans="1:18" ht="11.25">
      <c r="A34" s="217" t="s">
        <v>25</v>
      </c>
      <c r="B34" s="299" t="s">
        <v>149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59"/>
      <c r="R34" s="4"/>
    </row>
    <row r="35" spans="1:18" ht="36.75" customHeight="1">
      <c r="A35" s="217" t="s">
        <v>26</v>
      </c>
      <c r="B35" s="299" t="s">
        <v>150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59"/>
      <c r="R35" s="4"/>
    </row>
    <row r="36" spans="1:18" ht="12.75" customHeight="1">
      <c r="A36" s="217" t="s">
        <v>27</v>
      </c>
      <c r="B36" s="299" t="s">
        <v>151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59"/>
      <c r="R36" s="4"/>
    </row>
    <row r="37" spans="1:18" ht="11.25">
      <c r="A37" s="217" t="s">
        <v>28</v>
      </c>
      <c r="B37" s="299" t="s">
        <v>152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59"/>
      <c r="R37" s="4"/>
    </row>
    <row r="38" spans="1:18" ht="12.75" customHeight="1">
      <c r="A38" s="4"/>
      <c r="D38" s="7"/>
      <c r="E38" s="88"/>
      <c r="F38" s="88"/>
      <c r="G38" s="218"/>
      <c r="H38" s="218"/>
      <c r="I38" s="218"/>
      <c r="J38" s="218"/>
      <c r="K38" s="218"/>
      <c r="L38" s="218"/>
      <c r="M38" s="218"/>
      <c r="N38" s="218"/>
      <c r="O38" s="88"/>
      <c r="Q38" s="1"/>
      <c r="R38" s="4"/>
    </row>
  </sheetData>
  <sheetProtection/>
  <mergeCells count="28">
    <mergeCell ref="B9:P9"/>
    <mergeCell ref="A1:O1"/>
    <mergeCell ref="B12:P12"/>
    <mergeCell ref="B13:P13"/>
    <mergeCell ref="B14:P14"/>
    <mergeCell ref="B15:P15"/>
    <mergeCell ref="B10:P10"/>
    <mergeCell ref="B11:P11"/>
    <mergeCell ref="B22:P22"/>
    <mergeCell ref="B23:P23"/>
    <mergeCell ref="B16:P16"/>
    <mergeCell ref="B17:P17"/>
    <mergeCell ref="B18:P18"/>
    <mergeCell ref="B20:P20"/>
    <mergeCell ref="B21:P21"/>
    <mergeCell ref="B24:P24"/>
    <mergeCell ref="B25:P25"/>
    <mergeCell ref="B26:P26"/>
    <mergeCell ref="B27:P27"/>
    <mergeCell ref="B28:P28"/>
    <mergeCell ref="B30:P30"/>
    <mergeCell ref="B36:P36"/>
    <mergeCell ref="B37:P37"/>
    <mergeCell ref="B31:P31"/>
    <mergeCell ref="B32:P32"/>
    <mergeCell ref="B33:P33"/>
    <mergeCell ref="B34:P34"/>
    <mergeCell ref="B35:P35"/>
  </mergeCells>
  <printOptions/>
  <pageMargins left="0.25" right="0.25" top="0.75" bottom="0.75" header="0.3" footer="0.3"/>
  <pageSetup fitToHeight="0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7"/>
  <sheetViews>
    <sheetView zoomScale="110" zoomScaleNormal="110" zoomScalePageLayoutView="0" workbookViewId="0" topLeftCell="A1">
      <selection activeCell="S18" sqref="S18"/>
    </sheetView>
  </sheetViews>
  <sheetFormatPr defaultColWidth="9.00390625" defaultRowHeight="12.75"/>
  <cols>
    <col min="1" max="1" width="5.00390625" style="1" customWidth="1"/>
    <col min="2" max="2" width="20.7109375" style="1" customWidth="1"/>
    <col min="3" max="3" width="0" style="4" hidden="1" customWidth="1"/>
    <col min="4" max="4" width="6.7109375" style="1" customWidth="1"/>
    <col min="5" max="5" width="6.28125" style="1" customWidth="1"/>
    <col min="6" max="6" width="6.7109375" style="1" bestFit="1" customWidth="1"/>
    <col min="7" max="8" width="9.00390625" style="1" customWidth="1"/>
    <col min="9" max="9" width="13.00390625" style="1" customWidth="1"/>
    <col min="10" max="10" width="6.57421875" style="1" customWidth="1"/>
    <col min="11" max="11" width="12.7109375" style="1" customWidth="1"/>
    <col min="12" max="12" width="9.00390625" style="1" customWidth="1"/>
    <col min="13" max="13" width="13.421875" style="1" customWidth="1"/>
    <col min="14" max="14" width="12.57421875" style="1" customWidth="1"/>
    <col min="15" max="15" width="0" style="1" hidden="1" customWidth="1"/>
    <col min="16" max="16" width="0" style="10" hidden="1" customWidth="1"/>
    <col min="17" max="17" width="0" style="1" hidden="1" customWidth="1"/>
    <col min="18" max="16384" width="9.00390625" style="1" customWidth="1"/>
  </cols>
  <sheetData>
    <row r="1" spans="1:16" s="2" customFormat="1" ht="32.25" customHeight="1">
      <c r="A1" s="300" t="s">
        <v>205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P1" s="11"/>
    </row>
    <row r="2" spans="1:14" ht="11.2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5" ht="33.75">
      <c r="A3" s="270" t="s">
        <v>92</v>
      </c>
      <c r="B3" s="270" t="s">
        <v>2</v>
      </c>
      <c r="C3" s="270" t="s">
        <v>153</v>
      </c>
      <c r="D3" s="270" t="s">
        <v>207</v>
      </c>
      <c r="E3" s="270" t="s">
        <v>73</v>
      </c>
      <c r="F3" s="270" t="s">
        <v>206</v>
      </c>
      <c r="G3" s="270" t="s">
        <v>94</v>
      </c>
      <c r="H3" s="270" t="s">
        <v>8</v>
      </c>
      <c r="I3" s="270" t="s">
        <v>9</v>
      </c>
      <c r="J3" s="270" t="s">
        <v>10</v>
      </c>
      <c r="K3" s="270" t="s">
        <v>11</v>
      </c>
      <c r="L3" s="227" t="s">
        <v>213</v>
      </c>
      <c r="M3" s="231" t="s">
        <v>214</v>
      </c>
      <c r="N3" s="231" t="s">
        <v>215</v>
      </c>
      <c r="O3" s="1" t="s">
        <v>154</v>
      </c>
    </row>
    <row r="4" spans="1:16" ht="11.25">
      <c r="A4" s="294" t="s">
        <v>37</v>
      </c>
      <c r="B4" s="31" t="s">
        <v>155</v>
      </c>
      <c r="C4" s="22">
        <v>2</v>
      </c>
      <c r="D4" s="91">
        <v>50</v>
      </c>
      <c r="E4" s="98" t="s">
        <v>96</v>
      </c>
      <c r="F4" s="93">
        <v>2</v>
      </c>
      <c r="G4" s="99"/>
      <c r="H4" s="50"/>
      <c r="I4" s="50"/>
      <c r="J4" s="51"/>
      <c r="K4" s="50"/>
      <c r="L4" s="139"/>
      <c r="M4" s="53"/>
      <c r="N4" s="53"/>
      <c r="O4" s="1">
        <v>4</v>
      </c>
      <c r="P4" s="10">
        <f aca="true" t="shared" si="0" ref="P4:P9">O4/17*24</f>
        <v>5.647058823529411</v>
      </c>
    </row>
    <row r="5" spans="1:16" ht="11.25">
      <c r="A5" s="294" t="s">
        <v>38</v>
      </c>
      <c r="B5" s="31" t="s">
        <v>156</v>
      </c>
      <c r="C5" s="22">
        <v>2</v>
      </c>
      <c r="D5" s="91">
        <v>100</v>
      </c>
      <c r="E5" s="98" t="s">
        <v>96</v>
      </c>
      <c r="F5" s="93">
        <v>4</v>
      </c>
      <c r="G5" s="99"/>
      <c r="H5" s="50"/>
      <c r="I5" s="50"/>
      <c r="J5" s="51"/>
      <c r="K5" s="50"/>
      <c r="L5" s="139"/>
      <c r="M5" s="53"/>
      <c r="N5" s="53"/>
      <c r="O5" s="1">
        <v>7</v>
      </c>
      <c r="P5" s="10">
        <f t="shared" si="0"/>
        <v>9.882352941176471</v>
      </c>
    </row>
    <row r="6" spans="1:16" ht="11.25">
      <c r="A6" s="294" t="s">
        <v>39</v>
      </c>
      <c r="B6" s="31" t="s">
        <v>157</v>
      </c>
      <c r="C6" s="22">
        <v>2</v>
      </c>
      <c r="D6" s="91">
        <v>300</v>
      </c>
      <c r="E6" s="98" t="s">
        <v>96</v>
      </c>
      <c r="F6" s="93">
        <v>4</v>
      </c>
      <c r="G6" s="99"/>
      <c r="H6" s="50"/>
      <c r="I6" s="50"/>
      <c r="J6" s="51"/>
      <c r="K6" s="50"/>
      <c r="L6" s="139"/>
      <c r="M6" s="53"/>
      <c r="N6" s="53"/>
      <c r="O6" s="1">
        <v>3</v>
      </c>
      <c r="P6" s="10">
        <f t="shared" si="0"/>
        <v>4.235294117647059</v>
      </c>
    </row>
    <row r="7" spans="1:16" ht="11.25">
      <c r="A7" s="294" t="s">
        <v>40</v>
      </c>
      <c r="B7" s="31" t="s">
        <v>158</v>
      </c>
      <c r="C7" s="22">
        <v>2</v>
      </c>
      <c r="D7" s="91">
        <v>150</v>
      </c>
      <c r="E7" s="98" t="s">
        <v>96</v>
      </c>
      <c r="F7" s="93">
        <f>C7*2</f>
        <v>4</v>
      </c>
      <c r="G7" s="99"/>
      <c r="H7" s="50"/>
      <c r="I7" s="50"/>
      <c r="J7" s="51"/>
      <c r="K7" s="50"/>
      <c r="L7" s="139"/>
      <c r="M7" s="53"/>
      <c r="N7" s="53"/>
      <c r="O7" s="1">
        <v>2</v>
      </c>
      <c r="P7" s="10">
        <f t="shared" si="0"/>
        <v>2.8235294117647056</v>
      </c>
    </row>
    <row r="8" spans="1:16" ht="11.25">
      <c r="A8" s="294" t="s">
        <v>173</v>
      </c>
      <c r="B8" s="31" t="s">
        <v>174</v>
      </c>
      <c r="C8" s="22">
        <v>2</v>
      </c>
      <c r="D8" s="91"/>
      <c r="E8" s="98" t="s">
        <v>15</v>
      </c>
      <c r="F8" s="93">
        <v>1</v>
      </c>
      <c r="G8" s="99"/>
      <c r="H8" s="50"/>
      <c r="I8" s="50"/>
      <c r="J8" s="51"/>
      <c r="K8" s="50"/>
      <c r="L8" s="139"/>
      <c r="M8" s="53"/>
      <c r="N8" s="53"/>
      <c r="O8" s="1">
        <v>2</v>
      </c>
      <c r="P8" s="10">
        <f t="shared" si="0"/>
        <v>2.8235294117647056</v>
      </c>
    </row>
    <row r="9" spans="1:16" ht="11.25">
      <c r="A9" s="294" t="s">
        <v>175</v>
      </c>
      <c r="B9" s="31" t="s">
        <v>176</v>
      </c>
      <c r="C9" s="22">
        <v>33</v>
      </c>
      <c r="D9" s="91"/>
      <c r="E9" s="98" t="s">
        <v>15</v>
      </c>
      <c r="F9" s="93">
        <v>4</v>
      </c>
      <c r="G9" s="99"/>
      <c r="H9" s="50"/>
      <c r="I9" s="50"/>
      <c r="J9" s="51"/>
      <c r="K9" s="50"/>
      <c r="L9" s="139"/>
      <c r="M9" s="53"/>
      <c r="N9" s="53"/>
      <c r="O9" s="1">
        <v>42</v>
      </c>
      <c r="P9" s="10">
        <f t="shared" si="0"/>
        <v>59.294117647058826</v>
      </c>
    </row>
    <row r="10" spans="1:14" ht="11.25">
      <c r="A10" s="295"/>
      <c r="B10" s="207" t="s">
        <v>208</v>
      </c>
      <c r="C10" s="216"/>
      <c r="D10" s="18">
        <f>SUM(D4:D9)</f>
        <v>600</v>
      </c>
      <c r="E10" s="18" t="s">
        <v>96</v>
      </c>
      <c r="F10" s="37"/>
      <c r="G10" s="36"/>
      <c r="H10" s="36"/>
      <c r="I10" s="223">
        <f>SUM(I4:I9)</f>
        <v>0</v>
      </c>
      <c r="J10" s="223"/>
      <c r="K10" s="223">
        <f>SUM(K4:K9)</f>
        <v>0</v>
      </c>
      <c r="L10" s="223"/>
      <c r="M10" s="223"/>
      <c r="N10" s="223"/>
    </row>
    <row r="11" spans="1:14" ht="11.25">
      <c r="A11" s="114"/>
      <c r="B11" s="115"/>
      <c r="C11" s="202"/>
      <c r="D11" s="116"/>
      <c r="E11" s="111"/>
      <c r="F11" s="111"/>
      <c r="G11" s="119"/>
      <c r="H11" s="120"/>
      <c r="I11" s="118"/>
      <c r="J11" s="121"/>
      <c r="K11" s="118"/>
      <c r="L11" s="111"/>
      <c r="M11" s="122"/>
      <c r="N11" s="122"/>
    </row>
    <row r="12" spans="6:12" ht="11.25">
      <c r="F12" s="2"/>
      <c r="J12" s="86"/>
      <c r="L12" s="4"/>
    </row>
    <row r="13" spans="1:14" ht="22.5">
      <c r="A13" s="224"/>
      <c r="B13" s="306" t="s">
        <v>68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215" t="s">
        <v>69</v>
      </c>
    </row>
    <row r="14" spans="1:14" ht="12.75" customHeight="1">
      <c r="A14" s="225">
        <v>28</v>
      </c>
      <c r="B14" s="308" t="s">
        <v>70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25"/>
    </row>
    <row r="15" spans="1:14" ht="12.75" customHeight="1">
      <c r="A15" s="225">
        <v>29</v>
      </c>
      <c r="B15" s="308" t="s">
        <v>105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25"/>
    </row>
    <row r="17" ht="11.25">
      <c r="T17" s="2"/>
    </row>
    <row r="37" ht="11.25">
      <c r="T37" s="2"/>
    </row>
  </sheetData>
  <sheetProtection/>
  <mergeCells count="4">
    <mergeCell ref="B14:M14"/>
    <mergeCell ref="B15:M15"/>
    <mergeCell ref="A1:N1"/>
    <mergeCell ref="B13:M13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79"/>
  <sheetViews>
    <sheetView zoomScale="110" zoomScaleNormal="110" zoomScalePageLayoutView="0" workbookViewId="0" topLeftCell="A1">
      <selection activeCell="W14" sqref="W14"/>
    </sheetView>
  </sheetViews>
  <sheetFormatPr defaultColWidth="9.140625" defaultRowHeight="12.75"/>
  <cols>
    <col min="1" max="1" width="6.28125" style="1" customWidth="1"/>
    <col min="2" max="2" width="26.28125" style="1" customWidth="1"/>
    <col min="3" max="3" width="6.7109375" style="1" customWidth="1"/>
    <col min="4" max="4" width="4.28125" style="1" customWidth="1"/>
    <col min="5" max="5" width="7.57421875" style="1" customWidth="1"/>
    <col min="6" max="6" width="8.7109375" style="1" bestFit="1" customWidth="1"/>
    <col min="7" max="7" width="9.140625" style="1" bestFit="1" customWidth="1"/>
    <col min="8" max="8" width="10.7109375" style="1" bestFit="1" customWidth="1"/>
    <col min="9" max="9" width="6.00390625" style="1" customWidth="1"/>
    <col min="10" max="10" width="11.140625" style="1" bestFit="1" customWidth="1"/>
    <col min="11" max="11" width="8.28125" style="1" bestFit="1" customWidth="1"/>
    <col min="12" max="12" width="10.7109375" style="1" bestFit="1" customWidth="1"/>
    <col min="13" max="13" width="12.421875" style="1" customWidth="1"/>
    <col min="14" max="16" width="0" style="1" hidden="1" customWidth="1"/>
    <col min="17" max="17" width="0" style="10" hidden="1" customWidth="1"/>
    <col min="18" max="18" width="0" style="1" hidden="1" customWidth="1"/>
    <col min="19" max="20" width="0" style="10" hidden="1" customWidth="1"/>
    <col min="21" max="21" width="0" style="1" hidden="1" customWidth="1"/>
    <col min="22" max="16384" width="9.140625" style="1" customWidth="1"/>
  </cols>
  <sheetData>
    <row r="1" spans="1:20" s="2" customFormat="1" ht="23.25" customHeight="1">
      <c r="A1" s="310" t="s">
        <v>209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24"/>
      <c r="O1" s="11"/>
      <c r="Q1" s="11"/>
      <c r="S1" s="11"/>
      <c r="T1" s="11"/>
    </row>
    <row r="2" spans="1:15" ht="11.25">
      <c r="A2" s="179"/>
      <c r="B2" s="179"/>
      <c r="C2" s="180"/>
      <c r="D2" s="179"/>
      <c r="E2" s="179"/>
      <c r="F2" s="179"/>
      <c r="G2" s="179"/>
      <c r="H2" s="179"/>
      <c r="I2" s="179"/>
      <c r="J2" s="179"/>
      <c r="K2" s="179"/>
      <c r="N2" s="4"/>
      <c r="O2" s="10"/>
    </row>
    <row r="3" spans="1:18" ht="54" customHeight="1">
      <c r="A3" s="227" t="s">
        <v>1</v>
      </c>
      <c r="B3" s="227" t="s">
        <v>2</v>
      </c>
      <c r="C3" s="264" t="s">
        <v>172</v>
      </c>
      <c r="D3" s="227" t="s">
        <v>73</v>
      </c>
      <c r="E3" s="227" t="s">
        <v>171</v>
      </c>
      <c r="F3" s="230" t="s">
        <v>7</v>
      </c>
      <c r="G3" s="227" t="s">
        <v>8</v>
      </c>
      <c r="H3" s="227" t="s">
        <v>9</v>
      </c>
      <c r="I3" s="227" t="s">
        <v>10</v>
      </c>
      <c r="J3" s="227" t="s">
        <v>11</v>
      </c>
      <c r="K3" s="227" t="s">
        <v>213</v>
      </c>
      <c r="L3" s="231" t="s">
        <v>214</v>
      </c>
      <c r="M3" s="231" t="s">
        <v>215</v>
      </c>
      <c r="N3" s="182"/>
      <c r="O3" s="182"/>
      <c r="P3" s="183" t="s">
        <v>13</v>
      </c>
      <c r="Q3" s="183"/>
      <c r="R3" s="10" t="s">
        <v>5</v>
      </c>
    </row>
    <row r="4" spans="1:21" ht="22.5">
      <c r="A4" s="265" t="s">
        <v>18</v>
      </c>
      <c r="B4" s="97" t="s">
        <v>112</v>
      </c>
      <c r="C4" s="184">
        <v>88</v>
      </c>
      <c r="D4" s="52" t="s">
        <v>15</v>
      </c>
      <c r="E4" s="189">
        <v>4</v>
      </c>
      <c r="F4" s="49"/>
      <c r="G4" s="50"/>
      <c r="H4" s="50"/>
      <c r="I4" s="51"/>
      <c r="J4" s="50"/>
      <c r="K4" s="139"/>
      <c r="L4" s="53"/>
      <c r="M4" s="53"/>
      <c r="N4" s="97" t="s">
        <v>112</v>
      </c>
      <c r="O4" s="188">
        <v>9758515</v>
      </c>
      <c r="P4" s="1">
        <v>1</v>
      </c>
      <c r="Q4" s="226">
        <f>P4/22*24</f>
        <v>1.0909090909090908</v>
      </c>
      <c r="R4" s="1">
        <v>66</v>
      </c>
      <c r="S4" s="10">
        <f>R4/19*24</f>
        <v>83.36842105263159</v>
      </c>
      <c r="T4" s="10">
        <v>13</v>
      </c>
      <c r="U4" s="1">
        <f>Q4+S4+T4</f>
        <v>97.45933014354068</v>
      </c>
    </row>
    <row r="5" spans="1:21" ht="22.5">
      <c r="A5" s="265" t="s">
        <v>19</v>
      </c>
      <c r="B5" s="97" t="s">
        <v>113</v>
      </c>
      <c r="C5" s="184">
        <v>330</v>
      </c>
      <c r="D5" s="52" t="s">
        <v>15</v>
      </c>
      <c r="E5" s="189">
        <v>10</v>
      </c>
      <c r="F5" s="49"/>
      <c r="G5" s="50"/>
      <c r="H5" s="50"/>
      <c r="I5" s="51"/>
      <c r="J5" s="50"/>
      <c r="K5" s="139"/>
      <c r="L5" s="53"/>
      <c r="M5" s="53"/>
      <c r="N5" s="97" t="s">
        <v>113</v>
      </c>
      <c r="O5" s="188">
        <v>20300400</v>
      </c>
      <c r="P5" s="1">
        <v>1</v>
      </c>
      <c r="Q5" s="226">
        <f>P5/22*24</f>
        <v>1.0909090909090908</v>
      </c>
      <c r="R5" s="1">
        <v>20</v>
      </c>
      <c r="S5" s="10">
        <f>R5/19*24</f>
        <v>25.263157894736842</v>
      </c>
      <c r="U5" s="1">
        <f>Q5+S5+T5</f>
        <v>26.354066985645932</v>
      </c>
    </row>
    <row r="6" spans="1:21" ht="17.25" customHeight="1">
      <c r="A6" s="265" t="s">
        <v>31</v>
      </c>
      <c r="B6" s="31" t="s">
        <v>159</v>
      </c>
      <c r="C6" s="184">
        <v>360</v>
      </c>
      <c r="D6" s="52" t="s">
        <v>15</v>
      </c>
      <c r="E6" s="189">
        <v>10</v>
      </c>
      <c r="F6" s="49"/>
      <c r="G6" s="50"/>
      <c r="H6" s="50"/>
      <c r="I6" s="51"/>
      <c r="J6" s="50"/>
      <c r="K6" s="139"/>
      <c r="L6" s="53"/>
      <c r="M6" s="53"/>
      <c r="N6" s="31" t="s">
        <v>159</v>
      </c>
      <c r="O6" s="188">
        <v>20302000</v>
      </c>
      <c r="P6" s="1">
        <v>9</v>
      </c>
      <c r="Q6" s="226">
        <f>P6/22*24</f>
        <v>9.818181818181818</v>
      </c>
      <c r="S6" s="10">
        <f>R6/19*24</f>
        <v>0</v>
      </c>
      <c r="T6" s="10">
        <v>2</v>
      </c>
      <c r="U6" s="1">
        <f>Q6+S6+T6</f>
        <v>11.818181818181818</v>
      </c>
    </row>
    <row r="7" spans="1:18" ht="11.25">
      <c r="A7" s="265"/>
      <c r="B7" s="101" t="s">
        <v>67</v>
      </c>
      <c r="C7" s="103"/>
      <c r="D7" s="196"/>
      <c r="E7" s="101"/>
      <c r="F7" s="208"/>
      <c r="G7" s="124"/>
      <c r="H7" s="124">
        <f>SUM(H4:H6)</f>
        <v>0</v>
      </c>
      <c r="I7" s="124"/>
      <c r="J7" s="124">
        <f>SUM(J4:J6)</f>
        <v>0</v>
      </c>
      <c r="K7" s="124"/>
      <c r="L7" s="124"/>
      <c r="M7" s="124"/>
      <c r="N7" s="17"/>
      <c r="O7" s="10"/>
      <c r="P7" s="10"/>
      <c r="R7" s="10"/>
    </row>
    <row r="8" spans="3:15" ht="11.25">
      <c r="C8" s="178"/>
      <c r="F8" s="45"/>
      <c r="K8" s="4"/>
      <c r="N8" s="4"/>
      <c r="O8" s="10"/>
    </row>
    <row r="9" spans="3:15" ht="11.25">
      <c r="C9" s="178"/>
      <c r="F9" s="45"/>
      <c r="K9" s="4"/>
      <c r="N9" s="4"/>
      <c r="O9" s="10"/>
    </row>
    <row r="10" spans="1:15" ht="11.25">
      <c r="A10" s="58"/>
      <c r="B10" s="58"/>
      <c r="C10" s="209"/>
      <c r="D10" s="58"/>
      <c r="F10" s="45"/>
      <c r="G10" s="88"/>
      <c r="H10" s="88"/>
      <c r="K10" s="4"/>
      <c r="N10" s="4"/>
      <c r="O10" s="10"/>
    </row>
    <row r="11" spans="1:15" ht="22.5">
      <c r="A11" s="266"/>
      <c r="B11" s="309" t="s">
        <v>123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263" t="s">
        <v>69</v>
      </c>
      <c r="N11" s="4"/>
      <c r="O11" s="10"/>
    </row>
    <row r="12" spans="1:15" ht="11.25">
      <c r="A12" s="269" t="s">
        <v>16</v>
      </c>
      <c r="B12" s="299" t="s">
        <v>210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68"/>
      <c r="N12" s="4"/>
      <c r="O12" s="10"/>
    </row>
    <row r="13" spans="1:15" ht="11.25">
      <c r="A13" s="267" t="s">
        <v>18</v>
      </c>
      <c r="B13" s="299" t="s">
        <v>119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11"/>
      <c r="N13" s="4"/>
      <c r="O13" s="10"/>
    </row>
    <row r="14" spans="1:15" ht="11.25">
      <c r="A14" s="267" t="s">
        <v>19</v>
      </c>
      <c r="B14" s="299" t="s">
        <v>70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11"/>
      <c r="N14" s="4"/>
      <c r="O14" s="10"/>
    </row>
    <row r="15" spans="3:15" ht="11.25">
      <c r="C15" s="178"/>
      <c r="F15" s="45"/>
      <c r="K15" s="4"/>
      <c r="N15" s="4"/>
      <c r="O15" s="10"/>
    </row>
    <row r="16" spans="3:15" ht="11.25">
      <c r="C16" s="178"/>
      <c r="F16" s="45"/>
      <c r="K16" s="4"/>
      <c r="N16" s="4"/>
      <c r="O16" s="10"/>
    </row>
    <row r="17" spans="3:15" ht="11.25">
      <c r="C17" s="178"/>
      <c r="E17" s="2"/>
      <c r="F17" s="115"/>
      <c r="G17" s="202"/>
      <c r="H17" s="114"/>
      <c r="I17" s="2"/>
      <c r="K17" s="4"/>
      <c r="N17" s="4"/>
      <c r="O17" s="10"/>
    </row>
    <row r="18" spans="3:15" ht="11.25">
      <c r="C18" s="178"/>
      <c r="E18" s="2"/>
      <c r="F18" s="115"/>
      <c r="G18" s="202"/>
      <c r="H18" s="203"/>
      <c r="I18" s="2"/>
      <c r="K18" s="4"/>
      <c r="N18" s="4"/>
      <c r="O18" s="10"/>
    </row>
    <row r="19" spans="3:15" ht="11.25">
      <c r="C19" s="178"/>
      <c r="F19" s="45"/>
      <c r="K19" s="4"/>
      <c r="N19" s="4"/>
      <c r="O19" s="10"/>
    </row>
    <row r="20" spans="3:15" ht="11.25">
      <c r="C20" s="178"/>
      <c r="F20" s="45"/>
      <c r="K20" s="4"/>
      <c r="N20" s="4"/>
      <c r="O20" s="10"/>
    </row>
    <row r="21" spans="3:15" ht="11.25">
      <c r="C21" s="178"/>
      <c r="F21" s="45"/>
      <c r="K21" s="4"/>
      <c r="N21" s="4"/>
      <c r="O21" s="10"/>
    </row>
    <row r="22" spans="3:15" ht="11.25">
      <c r="C22" s="178"/>
      <c r="F22" s="45"/>
      <c r="K22" s="4"/>
      <c r="N22" s="4"/>
      <c r="O22" s="10"/>
    </row>
    <row r="23" spans="3:15" ht="11.25">
      <c r="C23" s="178"/>
      <c r="F23" s="45"/>
      <c r="K23" s="4"/>
      <c r="N23" s="4"/>
      <c r="O23" s="10"/>
    </row>
    <row r="59" ht="11.25">
      <c r="R59" s="2"/>
    </row>
    <row r="79" ht="11.25">
      <c r="R79" s="2"/>
    </row>
  </sheetData>
  <sheetProtection/>
  <mergeCells count="5">
    <mergeCell ref="B11:L11"/>
    <mergeCell ref="B13:L13"/>
    <mergeCell ref="B14:L14"/>
    <mergeCell ref="A1:M1"/>
    <mergeCell ref="B12:L12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USKPC07673</cp:lastModifiedBy>
  <cp:lastPrinted>2019-03-21T12:20:49Z</cp:lastPrinted>
  <dcterms:modified xsi:type="dcterms:W3CDTF">2019-06-07T10:45:50Z</dcterms:modified>
  <cp:category/>
  <cp:version/>
  <cp:contentType/>
  <cp:contentStatus/>
</cp:coreProperties>
</file>